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547" activeTab="0"/>
  </bookViews>
  <sheets>
    <sheet name="приложение к заключению (2)" sheetId="1" r:id="rId1"/>
  </sheets>
  <definedNames>
    <definedName name="Excel_BuiltIn__FilterDatabase" localSheetId="0">'приложение к заключению (2)'!$B$7:$FV$65</definedName>
    <definedName name="Excel_BuiltIn__FilterDatabase">#REF!</definedName>
    <definedName name="QQQ">{#N/A,#N/A,FALSE,"Вып.доходы"}</definedName>
    <definedName name="QQQ_1">{#N/A,#N/A,FALSE,"Вып.доходы"}</definedName>
    <definedName name="s">{#N/A,#N/A,FALSE,"Вып.доходы"}</definedName>
    <definedName name="s_1">{#N/A,#N/A,FALSE,"Вып.доходы"}</definedName>
    <definedName name="wrn.выпдох.">{#N/A,#N/A,FALSE,"Вып.доходы"}</definedName>
    <definedName name="wrn.выпдох._1">{#N/A,#N/A,FALSE,"Вып.доходы"}</definedName>
    <definedName name="ААА">{#N/A,#N/A,FALSE,"Вып.доходы"}</definedName>
    <definedName name="ААА_1">{#N/A,#N/A,FALSE,"Вып.доходы"}</definedName>
    <definedName name="авукн">{#N/A,#N/A,FALSE,"Вып.доходы"}</definedName>
    <definedName name="авукн_1">{#N/A,#N/A,FALSE,"Вып.доходы"}</definedName>
    <definedName name="в">{#N/A,#N/A,FALSE,"Вып.доходы"}</definedName>
    <definedName name="в_1">{#N/A,#N/A,FALSE,"Вып.доходы"}</definedName>
    <definedName name="вапва">{#N/A,#N/A,FALSE,"Вып.доходы"}</definedName>
    <definedName name="вапва_1">{#N/A,#N/A,FALSE,"Вып.доходы"}</definedName>
    <definedName name="вкпеа">{#N/A,#N/A,FALSE,"Вып.доходы"}</definedName>
    <definedName name="вкпеа_1">{#N/A,#N/A,FALSE,"Вып.доходы"}</definedName>
    <definedName name="гае8ш6">{#N/A,#N/A,FALSE,"Вып.доходы"}</definedName>
    <definedName name="гае8ш6_1">{#N/A,#N/A,FALSE,"Вып.доходы"}</definedName>
    <definedName name="глшгл">{#N/A,#N/A,FALSE,"Вып.доходы"}</definedName>
    <definedName name="глшгл_1">{#N/A,#N/A,FALSE,"Вып.доходы"}</definedName>
    <definedName name="гое8г67">{#N/A,#N/A,FALSE,"Вып.доходы"}</definedName>
    <definedName name="гое8г67_1">{#N/A,#N/A,FALSE,"Вып.доходы"}</definedName>
    <definedName name="гпш">{#N/A,#N/A,FALSE,"Вып.доходы"}</definedName>
    <definedName name="гпш_1">{#N/A,#N/A,FALSE,"Вып.доходы"}</definedName>
    <definedName name="д">{#N/A,#N/A,FALSE,"Вып.доходы"}</definedName>
    <definedName name="д_1">{#N/A,#N/A,FALSE,"Вып.доходы"}</definedName>
    <definedName name="е">{#N/A,#N/A,FALSE,"Вып.доходы"}</definedName>
    <definedName name="е_1">{#N/A,#N/A,FALSE,"Вып.доходы"}</definedName>
    <definedName name="еа7о">{#N/A,#N/A,FALSE,"Вып.доходы"}</definedName>
    <definedName name="еа7о_1">{#N/A,#N/A,FALSE,"Вып.доходы"}</definedName>
    <definedName name="енег">{#N/A,#N/A,FALSE,"Вып.доходы"}</definedName>
    <definedName name="енег_1">{#N/A,#N/A,FALSE,"Вып.доходы"}</definedName>
    <definedName name="Еще">{#N/A,#N/A,FALSE,"Вып.доходы"}</definedName>
    <definedName name="Еще_1">{#N/A,#N/A,FALSE,"Вып.доходы"}</definedName>
    <definedName name="_xlnm.Print_Titles" localSheetId="0">'приложение к заключению (2)'!$5:$7</definedName>
    <definedName name="й">{#N/A,#N/A,FALSE,"Вып.доходы"}</definedName>
    <definedName name="й_1">{#N/A,#N/A,FALSE,"Вып.доходы"}</definedName>
    <definedName name="к">{#N/A,#N/A,FALSE,"Вып.доходы"}</definedName>
    <definedName name="к_1">{#N/A,#N/A,FALSE,"Вып.доходы"}</definedName>
    <definedName name="л">{#N/A,#N/A,FALSE,"Вып.доходы"}</definedName>
    <definedName name="л_1">{#N/A,#N/A,FALSE,"Вып.доходы"}</definedName>
    <definedName name="н">{#N/A,#N/A,FALSE,"Вып.доходы"}</definedName>
    <definedName name="н_1">{#N/A,#N/A,FALSE,"Вып.доходы"}</definedName>
    <definedName name="нг">{#N/A,#N/A,FALSE,"Вып.доходы"}</definedName>
    <definedName name="нг_1">{#N/A,#N/A,FALSE,"Вып.доходы"}</definedName>
    <definedName name="негоеано">{#N/A,#N/A,FALSE,"Вып.доходы"}</definedName>
    <definedName name="негоеано_1">{#N/A,#N/A,FALSE,"Вып.доходы"}</definedName>
    <definedName name="_xlnm.Print_Area" localSheetId="0">'приложение к заключению (2)'!$B$3:$J$50</definedName>
    <definedName name="п">{#N/A,#N/A,FALSE,"Вып.доходы"}</definedName>
    <definedName name="п_1">{#N/A,#N/A,FALSE,"Вып.доходы"}</definedName>
    <definedName name="пп">{#N/A,#N/A,FALSE,"Вып.доходы"}</definedName>
    <definedName name="пп_1">{#N/A,#N/A,FALSE,"Вып.доходы"}</definedName>
    <definedName name="про">{#N/A,#N/A,FALSE,"Вып.доходы"}</definedName>
    <definedName name="про_1">{#N/A,#N/A,FALSE,"Вып.доходы"}</definedName>
    <definedName name="пру">{#N/A,#N/A,FALSE,"Вып.доходы"}</definedName>
    <definedName name="пру_1">{#N/A,#N/A,FALSE,"Вып.доходы"}</definedName>
    <definedName name="р">{#N/A,#N/A,FALSE,"Вып.доходы"}</definedName>
    <definedName name="р_1">{#N/A,#N/A,FALSE,"Вып.доходы"}</definedName>
    <definedName name="рр">{#N/A,#N/A,FALSE,"Вып.доходы"}</definedName>
    <definedName name="рр_1">{#N/A,#N/A,FALSE,"Вып.доходы"}</definedName>
    <definedName name="рш85">{#N/A,#N/A,FALSE,"Вып.доходы"}</definedName>
    <definedName name="рш85_1">{#N/A,#N/A,FALSE,"Вып.доходы"}</definedName>
    <definedName name="с">{#N/A,#N/A,FALSE,"Вып.доходы"}</definedName>
    <definedName name="с_1">{#N/A,#N/A,FALSE,"Вып.доходы"}</definedName>
    <definedName name="у">{#N/A,#N/A,FALSE,"Вып.доходы"}</definedName>
    <definedName name="у_1">{#N/A,#N/A,FALSE,"Вып.доходы"}</definedName>
    <definedName name="укке">{#N/A,#N/A,FALSE,"Вып.доходы"}</definedName>
    <definedName name="укке_1">{#N/A,#N/A,FALSE,"Вып.доходы"}</definedName>
    <definedName name="уук">{#N/A,#N/A,FALSE,"Вып.доходы"}</definedName>
    <definedName name="уук_1">{#N/A,#N/A,FALSE,"Вып.доходы"}</definedName>
    <definedName name="уц">{#N/A,#N/A,FALSE,"Вып.доходы"}</definedName>
    <definedName name="уц_1">{#N/A,#N/A,FALSE,"Вып.доходы"}</definedName>
    <definedName name="функ">{#N/A,#N/A,FALSE,"Вып.доходы"}</definedName>
    <definedName name="функ_1">{#N/A,#N/A,FALSE,"Вып.доходы"}</definedName>
    <definedName name="х">{#N/A,#N/A,FALSE,"Вып.доходы"}</definedName>
    <definedName name="х_1">{#N/A,#N/A,FALSE,"Вып.доходы"}</definedName>
    <definedName name="ц">{#N/A,#N/A,FALSE,"Вып.доходы"}</definedName>
    <definedName name="ц_1">{#N/A,#N/A,FALSE,"Вып.доходы"}</definedName>
    <definedName name="цукц">{#N/A,#N/A,FALSE,"Вып.доходы"}</definedName>
    <definedName name="цукц_1">{#N/A,#N/A,FALSE,"Вып.доходы"}</definedName>
    <definedName name="ш">{#N/A,#N/A,FALSE,"Вып.доходы"}</definedName>
    <definedName name="ш_1">{#N/A,#N/A,FALSE,"Вып.доходы"}</definedName>
    <definedName name="шщдшг">{#N/A,#N/A,FALSE,"Вып.доходы"}</definedName>
    <definedName name="шщдшг_1">{#N/A,#N/A,FALSE,"Вып.доходы"}</definedName>
    <definedName name="щз">{#N/A,#N/A,FALSE,"Вып.доходы"}</definedName>
    <definedName name="щз_1">{#N/A,#N/A,FALSE,"Вып.доходы"}</definedName>
    <definedName name="щню.п">{#N/A,#N/A,FALSE,"Вып.доходы"}</definedName>
    <definedName name="щню.п_1">{#N/A,#N/A,FALSE,"Вып.доходы"}</definedName>
  </definedNames>
  <calcPr fullCalcOnLoad="1"/>
</workbook>
</file>

<file path=xl/sharedStrings.xml><?xml version="1.0" encoding="utf-8"?>
<sst xmlns="http://schemas.openxmlformats.org/spreadsheetml/2006/main" count="74" uniqueCount="49">
  <si>
    <t>(тыс. рублей)</t>
  </si>
  <si>
    <t>Раз-дел</t>
  </si>
  <si>
    <t xml:space="preserve">Отчеты главных администраторов </t>
  </si>
  <si>
    <t>Отклонение</t>
  </si>
  <si>
    <t>Утвержденные бюджетные назначения</t>
  </si>
  <si>
    <t>Исполнено</t>
  </si>
  <si>
    <t>Доля в общих расходах по разделу</t>
  </si>
  <si>
    <t>1</t>
  </si>
  <si>
    <t>2</t>
  </si>
  <si>
    <t>3</t>
  </si>
  <si>
    <t>4</t>
  </si>
  <si>
    <t>5</t>
  </si>
  <si>
    <t>7</t>
  </si>
  <si>
    <t>8=6-3</t>
  </si>
  <si>
    <t>9=7-4</t>
  </si>
  <si>
    <t>01</t>
  </si>
  <si>
    <t>Общегосударственные вопросы</t>
  </si>
  <si>
    <t>03</t>
  </si>
  <si>
    <t>Национальная безопасность и правоохранительная деятельность</t>
  </si>
  <si>
    <t>04</t>
  </si>
  <si>
    <t>Национальная экономика</t>
  </si>
  <si>
    <t>05</t>
  </si>
  <si>
    <t>Жилищно-коммунальное хозяйство</t>
  </si>
  <si>
    <t>06</t>
  </si>
  <si>
    <t>Охрана окружающей среды</t>
  </si>
  <si>
    <t>07</t>
  </si>
  <si>
    <t>Образование</t>
  </si>
  <si>
    <t>08</t>
  </si>
  <si>
    <t>10</t>
  </si>
  <si>
    <t>Социальная политика</t>
  </si>
  <si>
    <t>11</t>
  </si>
  <si>
    <t>Физическая культура и спорт</t>
  </si>
  <si>
    <t xml:space="preserve">Всего расходов </t>
  </si>
  <si>
    <t>Администрация МР УРМО</t>
  </si>
  <si>
    <t>Комитет финансов МР УРМО</t>
  </si>
  <si>
    <t>Комитет по образованию</t>
  </si>
  <si>
    <t>Дума МР УРМО</t>
  </si>
  <si>
    <t>14</t>
  </si>
  <si>
    <t>Межбюджетные трансферты общего характера</t>
  </si>
  <si>
    <t>Отдел культуры и молодежной политики АМР УРМО</t>
  </si>
  <si>
    <t>Сравнение показателей формы консолидированной отчетности 0503317 с показателями форм ГАБС (ГРБС)</t>
  </si>
  <si>
    <t>Приложение 1  к заключению КРК</t>
  </si>
  <si>
    <t>Консолидированный 
бюджетный отчет 2015 год</t>
  </si>
  <si>
    <t>13</t>
  </si>
  <si>
    <t xml:space="preserve">Обслуживание государственного и муниципального долга </t>
  </si>
  <si>
    <t>903</t>
  </si>
  <si>
    <t>904</t>
  </si>
  <si>
    <t>905</t>
  </si>
  <si>
    <t>Культура,  кинематография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</si>
</sst>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0.0"/>
    <numFmt numFmtId="175" formatCode="#,##0.000000"/>
    <numFmt numFmtId="176" formatCode="0.0000"/>
    <numFmt numFmtId="177" formatCode="#,##0.000"/>
  </numFmts>
  <fonts count="4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sz val="10"/>
      <color indexed="10"/>
      <name val="Arial Cyr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9"/>
      <name val="Times New Roman CYR"/>
      <family val="1"/>
    </font>
    <font>
      <b/>
      <sz val="12"/>
      <name val="Times New Roman"/>
      <family val="1"/>
    </font>
    <font>
      <b/>
      <sz val="9"/>
      <name val="Arial Cyr"/>
      <family val="2"/>
    </font>
    <font>
      <sz val="9"/>
      <name val="Times New Roman Cyr"/>
      <family val="1"/>
    </font>
    <font>
      <sz val="9"/>
      <name val="Times New Roman"/>
      <family val="1"/>
    </font>
    <font>
      <sz val="9"/>
      <name val="Arial Cyr"/>
      <family val="2"/>
    </font>
    <font>
      <b/>
      <sz val="12"/>
      <name val="Times New Roman Cyr"/>
      <family val="1"/>
    </font>
    <font>
      <b/>
      <sz val="11"/>
      <name val="Arial Cyr"/>
      <family val="2"/>
    </font>
    <font>
      <sz val="12"/>
      <name val="Times New Roman Cyr"/>
      <family val="1"/>
    </font>
    <font>
      <sz val="11"/>
      <name val="Arial Cyr"/>
      <family val="2"/>
    </font>
    <font>
      <b/>
      <sz val="10"/>
      <name val="Times New Roman CYR"/>
      <family val="1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60">
    <xf numFmtId="0" fontId="0" fillId="0" borderId="0" xfId="0" applyAlignment="1">
      <alignment/>
    </xf>
    <xf numFmtId="49" fontId="1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right"/>
    </xf>
    <xf numFmtId="0" fontId="23" fillId="0" borderId="0" xfId="0" applyFont="1" applyFill="1" applyAlignment="1">
      <alignment horizontal="right"/>
    </xf>
    <xf numFmtId="0" fontId="27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49" fontId="19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30" fillId="0" borderId="0" xfId="0" applyFont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49" fontId="34" fillId="0" borderId="1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49" fontId="36" fillId="0" borderId="10" xfId="0" applyNumberFormat="1" applyFont="1" applyFill="1" applyBorder="1" applyAlignment="1">
      <alignment horizontal="center" vertical="center"/>
    </xf>
    <xf numFmtId="173" fontId="36" fillId="0" borderId="1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/>
    </xf>
    <xf numFmtId="0" fontId="37" fillId="0" borderId="0" xfId="0" applyFont="1" applyFill="1" applyAlignment="1">
      <alignment/>
    </xf>
    <xf numFmtId="49" fontId="34" fillId="0" borderId="10" xfId="0" applyNumberFormat="1" applyFont="1" applyFill="1" applyBorder="1" applyAlignment="1">
      <alignment wrapText="1"/>
    </xf>
    <xf numFmtId="0" fontId="35" fillId="0" borderId="0" xfId="0" applyFont="1" applyFill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49" fontId="34" fillId="0" borderId="10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wrapText="1"/>
    </xf>
    <xf numFmtId="172" fontId="29" fillId="0" borderId="0" xfId="0" applyNumberFormat="1" applyFont="1" applyFill="1" applyBorder="1" applyAlignment="1">
      <alignment horizontal="center" vertical="center" wrapText="1"/>
    </xf>
    <xf numFmtId="173" fontId="29" fillId="0" borderId="0" xfId="52" applyNumberFormat="1" applyFont="1" applyFill="1" applyBorder="1" applyAlignment="1">
      <alignment horizontal="center" vertical="center"/>
      <protection/>
    </xf>
    <xf numFmtId="49" fontId="19" fillId="0" borderId="0" xfId="0" applyNumberFormat="1" applyFont="1" applyFill="1" applyBorder="1" applyAlignment="1">
      <alignment wrapText="1"/>
    </xf>
    <xf numFmtId="173" fontId="34" fillId="0" borderId="0" xfId="0" applyNumberFormat="1" applyFont="1" applyFill="1" applyBorder="1" applyAlignment="1">
      <alignment horizontal="center" vertical="center" wrapText="1"/>
    </xf>
    <xf numFmtId="173" fontId="24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 wrapText="1"/>
    </xf>
    <xf numFmtId="172" fontId="21" fillId="0" borderId="0" xfId="0" applyNumberFormat="1" applyFont="1" applyFill="1" applyBorder="1" applyAlignment="1">
      <alignment horizontal="center"/>
    </xf>
    <xf numFmtId="172" fontId="22" fillId="0" borderId="0" xfId="0" applyNumberFormat="1" applyFont="1" applyFill="1" applyBorder="1" applyAlignment="1">
      <alignment horizontal="center"/>
    </xf>
    <xf numFmtId="0" fontId="37" fillId="24" borderId="0" xfId="0" applyFont="1" applyFill="1" applyAlignment="1">
      <alignment/>
    </xf>
    <xf numFmtId="172" fontId="20" fillId="0" borderId="0" xfId="0" applyNumberFormat="1" applyFont="1" applyFill="1" applyBorder="1" applyAlignment="1">
      <alignment horizontal="center"/>
    </xf>
    <xf numFmtId="49" fontId="38" fillId="0" borderId="0" xfId="0" applyNumberFormat="1" applyFont="1" applyFill="1" applyBorder="1" applyAlignment="1">
      <alignment wrapText="1"/>
    </xf>
    <xf numFmtId="172" fontId="0" fillId="0" borderId="0" xfId="0" applyNumberFormat="1" applyFill="1" applyAlignment="1">
      <alignment horizontal="center"/>
    </xf>
    <xf numFmtId="172" fontId="0" fillId="0" borderId="0" xfId="0" applyNumberFormat="1" applyFont="1" applyFill="1" applyAlignment="1">
      <alignment horizontal="center"/>
    </xf>
    <xf numFmtId="172" fontId="20" fillId="0" borderId="0" xfId="0" applyNumberFormat="1" applyFont="1" applyFill="1" applyAlignment="1">
      <alignment horizontal="center"/>
    </xf>
    <xf numFmtId="49" fontId="38" fillId="0" borderId="0" xfId="0" applyNumberFormat="1" applyFont="1" applyFill="1" applyBorder="1" applyAlignment="1">
      <alignment horizontal="center"/>
    </xf>
    <xf numFmtId="49" fontId="38" fillId="0" borderId="0" xfId="0" applyNumberFormat="1" applyFont="1" applyFill="1" applyBorder="1" applyAlignment="1">
      <alignment horizontal="center" wrapText="1"/>
    </xf>
    <xf numFmtId="0" fontId="39" fillId="0" borderId="0" xfId="0" applyFont="1" applyAlignment="1">
      <alignment/>
    </xf>
    <xf numFmtId="0" fontId="0" fillId="0" borderId="0" xfId="0" applyFill="1" applyAlignment="1">
      <alignment horizontal="center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wrapText="1"/>
    </xf>
    <xf numFmtId="172" fontId="0" fillId="0" borderId="0" xfId="0" applyNumberFormat="1" applyFill="1" applyAlignment="1">
      <alignment/>
    </xf>
    <xf numFmtId="172" fontId="0" fillId="0" borderId="0" xfId="0" applyNumberFormat="1" applyFont="1" applyFill="1" applyAlignment="1">
      <alignment/>
    </xf>
    <xf numFmtId="172" fontId="20" fillId="0" borderId="0" xfId="0" applyNumberFormat="1" applyFont="1" applyFill="1" applyBorder="1" applyAlignment="1">
      <alignment/>
    </xf>
    <xf numFmtId="172" fontId="20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0" fontId="41" fillId="0" borderId="0" xfId="0" applyFont="1" applyFill="1" applyBorder="1" applyAlignment="1">
      <alignment wrapText="1"/>
    </xf>
    <xf numFmtId="4" fontId="29" fillId="0" borderId="10" xfId="0" applyNumberFormat="1" applyFont="1" applyFill="1" applyBorder="1" applyAlignment="1">
      <alignment horizontal="center" vertical="center"/>
    </xf>
    <xf numFmtId="4" fontId="24" fillId="0" borderId="10" xfId="52" applyNumberFormat="1" applyFont="1" applyFill="1" applyBorder="1" applyAlignment="1">
      <alignment horizontal="center" vertical="center"/>
      <protection/>
    </xf>
    <xf numFmtId="4" fontId="36" fillId="0" borderId="10" xfId="0" applyNumberFormat="1" applyFont="1" applyFill="1" applyBorder="1" applyAlignment="1">
      <alignment horizontal="center" vertical="center"/>
    </xf>
    <xf numFmtId="4" fontId="29" fillId="0" borderId="10" xfId="52" applyNumberFormat="1" applyFont="1" applyFill="1" applyBorder="1" applyAlignment="1">
      <alignment horizontal="center" vertical="center"/>
      <protection/>
    </xf>
    <xf numFmtId="4" fontId="34" fillId="0" borderId="10" xfId="0" applyNumberFormat="1" applyFont="1" applyFill="1" applyBorder="1" applyAlignment="1">
      <alignment horizontal="center" vertical="center"/>
    </xf>
    <xf numFmtId="4" fontId="34" fillId="0" borderId="0" xfId="0" applyNumberFormat="1" applyFont="1" applyFill="1" applyBorder="1" applyAlignment="1">
      <alignment horizontal="center" vertical="center" wrapText="1"/>
    </xf>
    <xf numFmtId="4" fontId="29" fillId="0" borderId="0" xfId="0" applyNumberFormat="1" applyFont="1" applyFill="1" applyBorder="1" applyAlignment="1">
      <alignment horizontal="center" vertical="center" wrapText="1"/>
    </xf>
    <xf numFmtId="4" fontId="29" fillId="0" borderId="0" xfId="0" applyNumberFormat="1" applyFont="1" applyFill="1" applyBorder="1" applyAlignment="1">
      <alignment horizontal="center" wrapText="1"/>
    </xf>
    <xf numFmtId="173" fontId="34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 wrapText="1"/>
    </xf>
    <xf numFmtId="4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right"/>
    </xf>
    <xf numFmtId="49" fontId="36" fillId="0" borderId="10" xfId="0" applyNumberFormat="1" applyFont="1" applyFill="1" applyBorder="1" applyAlignment="1">
      <alignment wrapText="1"/>
    </xf>
    <xf numFmtId="4" fontId="36" fillId="0" borderId="10" xfId="0" applyNumberFormat="1" applyFont="1" applyFill="1" applyBorder="1" applyAlignment="1">
      <alignment horizontal="center" vertical="center"/>
    </xf>
    <xf numFmtId="49" fontId="36" fillId="0" borderId="10" xfId="0" applyNumberFormat="1" applyFont="1" applyFill="1" applyBorder="1" applyAlignment="1">
      <alignment horizontal="center" vertical="center"/>
    </xf>
    <xf numFmtId="173" fontId="36" fillId="0" borderId="10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49" fontId="34" fillId="0" borderId="10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wrapText="1"/>
    </xf>
    <xf numFmtId="0" fontId="33" fillId="0" borderId="0" xfId="0" applyFont="1" applyFill="1" applyAlignment="1">
      <alignment horizontal="center" vertical="center"/>
    </xf>
    <xf numFmtId="49" fontId="36" fillId="0" borderId="10" xfId="0" applyNumberFormat="1" applyFont="1" applyFill="1" applyBorder="1" applyAlignment="1">
      <alignment wrapText="1"/>
    </xf>
    <xf numFmtId="0" fontId="20" fillId="0" borderId="0" xfId="0" applyFont="1" applyFill="1" applyAlignment="1">
      <alignment horizontal="center"/>
    </xf>
    <xf numFmtId="0" fontId="40" fillId="0" borderId="0" xfId="0" applyFont="1" applyFill="1" applyAlignment="1">
      <alignment/>
    </xf>
    <xf numFmtId="49" fontId="36" fillId="0" borderId="0" xfId="0" applyNumberFormat="1" applyFont="1" applyFill="1" applyBorder="1" applyAlignment="1">
      <alignment wrapText="1"/>
    </xf>
    <xf numFmtId="0" fontId="34" fillId="25" borderId="10" xfId="0" applyFont="1" applyFill="1" applyBorder="1" applyAlignment="1">
      <alignment horizontal="left" wrapText="1"/>
    </xf>
    <xf numFmtId="4" fontId="34" fillId="25" borderId="10" xfId="0" applyNumberFormat="1" applyFont="1" applyFill="1" applyBorder="1" applyAlignment="1">
      <alignment horizontal="center" vertical="center"/>
    </xf>
    <xf numFmtId="173" fontId="34" fillId="25" borderId="10" xfId="0" applyNumberFormat="1" applyFont="1" applyFill="1" applyBorder="1" applyAlignment="1">
      <alignment horizontal="center" vertical="center"/>
    </xf>
    <xf numFmtId="4" fontId="29" fillId="25" borderId="10" xfId="52" applyNumberFormat="1" applyFont="1" applyFill="1" applyBorder="1" applyAlignment="1">
      <alignment horizontal="center" vertical="center"/>
      <protection/>
    </xf>
    <xf numFmtId="4" fontId="29" fillId="25" borderId="10" xfId="0" applyNumberFormat="1" applyFont="1" applyFill="1" applyBorder="1" applyAlignment="1">
      <alignment horizontal="center" vertical="center"/>
    </xf>
    <xf numFmtId="49" fontId="34" fillId="26" borderId="10" xfId="0" applyNumberFormat="1" applyFont="1" applyFill="1" applyBorder="1" applyAlignment="1">
      <alignment horizontal="center" vertical="center"/>
    </xf>
    <xf numFmtId="49" fontId="34" fillId="26" borderId="10" xfId="0" applyNumberFormat="1" applyFont="1" applyFill="1" applyBorder="1" applyAlignment="1">
      <alignment wrapText="1"/>
    </xf>
    <xf numFmtId="4" fontId="34" fillId="26" borderId="10" xfId="0" applyNumberFormat="1" applyFont="1" applyFill="1" applyBorder="1" applyAlignment="1">
      <alignment horizontal="center" vertical="center"/>
    </xf>
    <xf numFmtId="173" fontId="34" fillId="26" borderId="10" xfId="0" applyNumberFormat="1" applyFont="1" applyFill="1" applyBorder="1" applyAlignment="1">
      <alignment horizontal="center" vertical="center"/>
    </xf>
    <xf numFmtId="4" fontId="29" fillId="26" borderId="10" xfId="52" applyNumberFormat="1" applyFont="1" applyFill="1" applyBorder="1" applyAlignment="1">
      <alignment horizontal="center" vertical="center"/>
      <protection/>
    </xf>
    <xf numFmtId="4" fontId="34" fillId="26" borderId="10" xfId="0" applyNumberFormat="1" applyFont="1" applyFill="1" applyBorder="1" applyAlignment="1">
      <alignment horizontal="center" vertical="center"/>
    </xf>
    <xf numFmtId="4" fontId="29" fillId="26" borderId="10" xfId="0" applyNumberFormat="1" applyFont="1" applyFill="1" applyBorder="1" applyAlignment="1">
      <alignment horizontal="center" vertical="center"/>
    </xf>
    <xf numFmtId="0" fontId="34" fillId="27" borderId="10" xfId="0" applyFont="1" applyFill="1" applyBorder="1" applyAlignment="1">
      <alignment wrapText="1"/>
    </xf>
    <xf numFmtId="4" fontId="29" fillId="27" borderId="10" xfId="0" applyNumberFormat="1" applyFont="1" applyFill="1" applyBorder="1" applyAlignment="1">
      <alignment horizontal="center" vertical="center"/>
    </xf>
    <xf numFmtId="173" fontId="29" fillId="27" borderId="10" xfId="0" applyNumberFormat="1" applyFont="1" applyFill="1" applyBorder="1" applyAlignment="1">
      <alignment horizontal="center" vertical="center"/>
    </xf>
    <xf numFmtId="4" fontId="29" fillId="27" borderId="10" xfId="52" applyNumberFormat="1" applyFont="1" applyFill="1" applyBorder="1" applyAlignment="1">
      <alignment horizontal="center" vertical="center"/>
      <protection/>
    </xf>
    <xf numFmtId="49" fontId="34" fillId="28" borderId="10" xfId="0" applyNumberFormat="1" applyFont="1" applyFill="1" applyBorder="1" applyAlignment="1">
      <alignment wrapText="1"/>
    </xf>
    <xf numFmtId="4" fontId="29" fillId="28" borderId="10" xfId="0" applyNumberFormat="1" applyFont="1" applyFill="1" applyBorder="1" applyAlignment="1">
      <alignment horizontal="center" vertical="center"/>
    </xf>
    <xf numFmtId="173" fontId="29" fillId="28" borderId="10" xfId="0" applyNumberFormat="1" applyFont="1" applyFill="1" applyBorder="1" applyAlignment="1">
      <alignment horizontal="center" vertical="center"/>
    </xf>
    <xf numFmtId="4" fontId="29" fillId="28" borderId="10" xfId="52" applyNumberFormat="1" applyFont="1" applyFill="1" applyBorder="1" applyAlignment="1">
      <alignment horizontal="center" vertical="center"/>
      <protection/>
    </xf>
    <xf numFmtId="49" fontId="34" fillId="29" borderId="10" xfId="0" applyNumberFormat="1" applyFont="1" applyFill="1" applyBorder="1" applyAlignment="1">
      <alignment horizontal="center" vertical="center"/>
    </xf>
    <xf numFmtId="49" fontId="34" fillId="29" borderId="10" xfId="0" applyNumberFormat="1" applyFont="1" applyFill="1" applyBorder="1" applyAlignment="1">
      <alignment wrapText="1"/>
    </xf>
    <xf numFmtId="4" fontId="29" fillId="29" borderId="10" xfId="0" applyNumberFormat="1" applyFont="1" applyFill="1" applyBorder="1" applyAlignment="1">
      <alignment horizontal="center" vertical="center"/>
    </xf>
    <xf numFmtId="173" fontId="29" fillId="29" borderId="10" xfId="0" applyNumberFormat="1" applyFont="1" applyFill="1" applyBorder="1" applyAlignment="1">
      <alignment horizontal="center" vertical="center"/>
    </xf>
    <xf numFmtId="4" fontId="29" fillId="29" borderId="10" xfId="52" applyNumberFormat="1" applyFont="1" applyFill="1" applyBorder="1" applyAlignment="1">
      <alignment horizontal="center" vertical="center"/>
      <protection/>
    </xf>
    <xf numFmtId="49" fontId="34" fillId="30" borderId="10" xfId="0" applyNumberFormat="1" applyFont="1" applyFill="1" applyBorder="1" applyAlignment="1">
      <alignment wrapText="1"/>
    </xf>
    <xf numFmtId="4" fontId="29" fillId="30" borderId="10" xfId="0" applyNumberFormat="1" applyFont="1" applyFill="1" applyBorder="1" applyAlignment="1">
      <alignment horizontal="center" vertical="center"/>
    </xf>
    <xf numFmtId="173" fontId="29" fillId="30" borderId="10" xfId="0" applyNumberFormat="1" applyFont="1" applyFill="1" applyBorder="1" applyAlignment="1">
      <alignment horizontal="center" vertical="center"/>
    </xf>
    <xf numFmtId="4" fontId="29" fillId="30" borderId="10" xfId="52" applyNumberFormat="1" applyFont="1" applyFill="1" applyBorder="1" applyAlignment="1">
      <alignment horizontal="center" vertical="center"/>
      <protection/>
    </xf>
    <xf numFmtId="49" fontId="34" fillId="26" borderId="10" xfId="0" applyNumberFormat="1" applyFont="1" applyFill="1" applyBorder="1" applyAlignment="1">
      <alignment wrapText="1"/>
    </xf>
    <xf numFmtId="173" fontId="29" fillId="26" borderId="10" xfId="0" applyNumberFormat="1" applyFont="1" applyFill="1" applyBorder="1" applyAlignment="1">
      <alignment horizontal="center" vertical="center"/>
    </xf>
    <xf numFmtId="49" fontId="34" fillId="31" borderId="10" xfId="0" applyNumberFormat="1" applyFont="1" applyFill="1" applyBorder="1" applyAlignment="1">
      <alignment horizontal="center" vertical="center"/>
    </xf>
    <xf numFmtId="49" fontId="34" fillId="31" borderId="10" xfId="0" applyNumberFormat="1" applyFont="1" applyFill="1" applyBorder="1" applyAlignment="1">
      <alignment wrapText="1"/>
    </xf>
    <xf numFmtId="4" fontId="29" fillId="31" borderId="10" xfId="0" applyNumberFormat="1" applyFont="1" applyFill="1" applyBorder="1" applyAlignment="1">
      <alignment horizontal="center" vertical="center"/>
    </xf>
    <xf numFmtId="173" fontId="29" fillId="31" borderId="10" xfId="0" applyNumberFormat="1" applyFont="1" applyFill="1" applyBorder="1" applyAlignment="1">
      <alignment horizontal="center" vertical="center"/>
    </xf>
    <xf numFmtId="4" fontId="29" fillId="31" borderId="10" xfId="52" applyNumberFormat="1" applyFont="1" applyFill="1" applyBorder="1" applyAlignment="1">
      <alignment horizontal="center" vertical="center"/>
      <protection/>
    </xf>
    <xf numFmtId="49" fontId="34" fillId="32" borderId="10" xfId="0" applyNumberFormat="1" applyFont="1" applyFill="1" applyBorder="1" applyAlignment="1">
      <alignment horizontal="center" vertical="center"/>
    </xf>
    <xf numFmtId="49" fontId="34" fillId="32" borderId="10" xfId="0" applyNumberFormat="1" applyFont="1" applyFill="1" applyBorder="1" applyAlignment="1">
      <alignment wrapText="1"/>
    </xf>
    <xf numFmtId="4" fontId="29" fillId="32" borderId="10" xfId="0" applyNumberFormat="1" applyFont="1" applyFill="1" applyBorder="1" applyAlignment="1">
      <alignment horizontal="center" vertical="center"/>
    </xf>
    <xf numFmtId="173" fontId="29" fillId="32" borderId="10" xfId="0" applyNumberFormat="1" applyFont="1" applyFill="1" applyBorder="1" applyAlignment="1">
      <alignment horizontal="center" vertical="center"/>
    </xf>
    <xf numFmtId="49" fontId="34" fillId="33" borderId="10" xfId="0" applyNumberFormat="1" applyFont="1" applyFill="1" applyBorder="1" applyAlignment="1">
      <alignment horizontal="center" vertical="center"/>
    </xf>
    <xf numFmtId="49" fontId="34" fillId="33" borderId="10" xfId="0" applyNumberFormat="1" applyFont="1" applyFill="1" applyBorder="1" applyAlignment="1">
      <alignment/>
    </xf>
    <xf numFmtId="4" fontId="29" fillId="33" borderId="10" xfId="0" applyNumberFormat="1" applyFont="1" applyFill="1" applyBorder="1" applyAlignment="1">
      <alignment horizontal="center" vertical="center"/>
    </xf>
    <xf numFmtId="173" fontId="29" fillId="33" borderId="10" xfId="0" applyNumberFormat="1" applyFont="1" applyFill="1" applyBorder="1" applyAlignment="1">
      <alignment horizontal="center" vertical="center"/>
    </xf>
    <xf numFmtId="49" fontId="34" fillId="26" borderId="10" xfId="0" applyNumberFormat="1" applyFont="1" applyFill="1" applyBorder="1" applyAlignment="1">
      <alignment horizontal="center" vertical="center"/>
    </xf>
    <xf numFmtId="49" fontId="34" fillId="30" borderId="10" xfId="0" applyNumberFormat="1" applyFont="1" applyFill="1" applyBorder="1" applyAlignment="1">
      <alignment horizontal="center" vertical="center"/>
    </xf>
    <xf numFmtId="49" fontId="34" fillId="25" borderId="10" xfId="0" applyNumberFormat="1" applyFont="1" applyFill="1" applyBorder="1" applyAlignment="1">
      <alignment horizontal="center" vertical="center"/>
    </xf>
    <xf numFmtId="49" fontId="34" fillId="27" borderId="10" xfId="0" applyNumberFormat="1" applyFont="1" applyFill="1" applyBorder="1" applyAlignment="1">
      <alignment horizontal="center" vertical="center"/>
    </xf>
    <xf numFmtId="49" fontId="34" fillId="28" borderId="10" xfId="0" applyNumberFormat="1" applyFont="1" applyFill="1" applyBorder="1" applyAlignment="1">
      <alignment horizontal="center" vertical="center"/>
    </xf>
    <xf numFmtId="49" fontId="34" fillId="34" borderId="10" xfId="0" applyNumberFormat="1" applyFont="1" applyFill="1" applyBorder="1" applyAlignment="1">
      <alignment horizontal="center" vertical="center"/>
    </xf>
    <xf numFmtId="4" fontId="29" fillId="34" borderId="10" xfId="0" applyNumberFormat="1" applyFont="1" applyFill="1" applyBorder="1" applyAlignment="1">
      <alignment horizontal="center" vertical="center"/>
    </xf>
    <xf numFmtId="49" fontId="34" fillId="34" borderId="10" xfId="0" applyNumberFormat="1" applyFont="1" applyFill="1" applyBorder="1" applyAlignment="1">
      <alignment wrapText="1"/>
    </xf>
    <xf numFmtId="4" fontId="34" fillId="34" borderId="10" xfId="0" applyNumberFormat="1" applyFont="1" applyFill="1" applyBorder="1" applyAlignment="1">
      <alignment horizontal="center" vertical="center"/>
    </xf>
    <xf numFmtId="173" fontId="34" fillId="34" borderId="10" xfId="0" applyNumberFormat="1" applyFont="1" applyFill="1" applyBorder="1" applyAlignment="1">
      <alignment horizontal="center" vertical="center"/>
    </xf>
    <xf numFmtId="4" fontId="29" fillId="34" borderId="10" xfId="52" applyNumberFormat="1" applyFont="1" applyFill="1" applyBorder="1" applyAlignment="1">
      <alignment horizontal="center" vertical="center"/>
      <protection/>
    </xf>
    <xf numFmtId="173" fontId="24" fillId="0" borderId="1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wrapText="1"/>
    </xf>
    <xf numFmtId="49" fontId="41" fillId="0" borderId="0" xfId="0" applyNumberFormat="1" applyFont="1" applyFill="1" applyBorder="1" applyAlignment="1">
      <alignment horizontal="center" wrapText="1"/>
    </xf>
    <xf numFmtId="4" fontId="24" fillId="0" borderId="0" xfId="0" applyNumberFormat="1" applyFont="1" applyFill="1" applyAlignment="1">
      <alignment horizontal="center"/>
    </xf>
    <xf numFmtId="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25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49" fontId="29" fillId="0" borderId="15" xfId="0" applyNumberFormat="1" applyFont="1" applyFill="1" applyBorder="1" applyAlignment="1">
      <alignment horizontal="center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49" fontId="29" fillId="0" borderId="17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B179"/>
  <sheetViews>
    <sheetView tabSelected="1" view="pageBreakPreview" zoomScale="90" zoomScaleSheetLayoutView="90" workbookViewId="0" topLeftCell="A19">
      <selection activeCell="G41" sqref="G41"/>
    </sheetView>
  </sheetViews>
  <sheetFormatPr defaultColWidth="11.625" defaultRowHeight="12.75"/>
  <cols>
    <col min="1" max="1" width="11.625" style="0" customWidth="1"/>
    <col min="2" max="2" width="7.75390625" style="1" customWidth="1"/>
    <col min="3" max="3" width="73.25390625" style="1" customWidth="1"/>
    <col min="4" max="4" width="23.00390625" style="1" customWidth="1"/>
    <col min="5" max="5" width="16.875" style="2" customWidth="1"/>
    <col min="6" max="6" width="15.375" style="2" customWidth="1"/>
    <col min="7" max="7" width="16.625" style="2" customWidth="1"/>
    <col min="8" max="8" width="16.875" style="2" customWidth="1"/>
    <col min="9" max="9" width="23.625" style="3" customWidth="1"/>
    <col min="10" max="10" width="23.625" style="4" customWidth="1"/>
    <col min="11" max="11" width="12.375" style="4" customWidth="1"/>
    <col min="12" max="12" width="14.125" style="5" customWidth="1"/>
    <col min="13" max="13" width="16.125" style="6" customWidth="1"/>
    <col min="14" max="14" width="13.00390625" style="6" customWidth="1"/>
    <col min="15" max="16" width="15.875" style="6" customWidth="1"/>
    <col min="17" max="17" width="15.75390625" style="0" customWidth="1"/>
    <col min="18" max="18" width="15.875" style="0" customWidth="1"/>
    <col min="19" max="255" width="9.125" style="0" customWidth="1"/>
  </cols>
  <sheetData>
    <row r="1" ht="12.75" customHeight="1" hidden="1"/>
    <row r="2" spans="5:11" ht="12.75" customHeight="1" hidden="1">
      <c r="E2" s="7"/>
      <c r="F2" s="7"/>
      <c r="G2" s="7"/>
      <c r="H2" s="7"/>
      <c r="I2" s="8"/>
      <c r="J2" s="9"/>
      <c r="K2" s="9"/>
    </row>
    <row r="3" spans="5:18" ht="24.75" customHeight="1">
      <c r="E3" s="7"/>
      <c r="F3" s="7"/>
      <c r="G3" s="7"/>
      <c r="H3" s="10"/>
      <c r="I3" s="150" t="s">
        <v>41</v>
      </c>
      <c r="J3" s="150"/>
      <c r="K3" s="9"/>
      <c r="Q3" s="151"/>
      <c r="R3" s="151"/>
    </row>
    <row r="4" spans="5:11" ht="22.5" customHeight="1">
      <c r="E4" s="7"/>
      <c r="F4" s="7"/>
      <c r="G4" s="7"/>
      <c r="H4" s="152"/>
      <c r="I4" s="152"/>
      <c r="J4" s="152"/>
      <c r="K4" s="9"/>
    </row>
    <row r="5" spans="2:18" s="12" customFormat="1" ht="34.5" customHeight="1">
      <c r="B5" s="153" t="s">
        <v>40</v>
      </c>
      <c r="C5" s="154"/>
      <c r="D5" s="154"/>
      <c r="E5" s="154"/>
      <c r="F5" s="154"/>
      <c r="G5" s="154"/>
      <c r="H5" s="154"/>
      <c r="I5" s="154"/>
      <c r="J5" s="154"/>
      <c r="K5" s="11"/>
      <c r="L5" s="11"/>
      <c r="M5" s="11"/>
      <c r="N5" s="11"/>
      <c r="O5" s="11"/>
      <c r="P5" s="11"/>
      <c r="Q5" s="11"/>
      <c r="R5" s="11"/>
    </row>
    <row r="6" spans="2:18" ht="11.25" customHeight="1">
      <c r="B6" s="13"/>
      <c r="C6" s="13"/>
      <c r="D6" s="13"/>
      <c r="E6" s="14"/>
      <c r="F6" s="14"/>
      <c r="G6" s="14"/>
      <c r="H6" s="14"/>
      <c r="I6" s="15"/>
      <c r="J6" s="77" t="s">
        <v>0</v>
      </c>
      <c r="K6" s="8"/>
      <c r="L6" s="3"/>
      <c r="M6" s="16"/>
      <c r="N6" s="16"/>
      <c r="O6" s="16"/>
      <c r="P6" s="16"/>
      <c r="Q6" s="16"/>
      <c r="R6" s="16"/>
    </row>
    <row r="7" spans="2:18" s="17" customFormat="1" ht="43.5" customHeight="1">
      <c r="B7" s="155" t="s">
        <v>1</v>
      </c>
      <c r="C7" s="155"/>
      <c r="D7" s="157" t="s">
        <v>2</v>
      </c>
      <c r="E7" s="158"/>
      <c r="F7" s="159"/>
      <c r="G7" s="157" t="s">
        <v>42</v>
      </c>
      <c r="H7" s="159"/>
      <c r="I7" s="157" t="s">
        <v>3</v>
      </c>
      <c r="J7" s="159"/>
      <c r="K7"/>
      <c r="L7"/>
      <c r="M7"/>
      <c r="N7"/>
      <c r="O7"/>
      <c r="P7"/>
      <c r="Q7"/>
      <c r="R7"/>
    </row>
    <row r="8" spans="2:18" s="17" customFormat="1" ht="86.25" customHeight="1">
      <c r="B8" s="156"/>
      <c r="C8" s="156"/>
      <c r="D8" s="74" t="s">
        <v>4</v>
      </c>
      <c r="E8" s="74" t="s">
        <v>5</v>
      </c>
      <c r="F8" s="74" t="s">
        <v>6</v>
      </c>
      <c r="G8" s="74" t="s">
        <v>4</v>
      </c>
      <c r="H8" s="74" t="s">
        <v>5</v>
      </c>
      <c r="I8" s="74" t="s">
        <v>4</v>
      </c>
      <c r="J8" s="74" t="s">
        <v>5</v>
      </c>
      <c r="K8"/>
      <c r="L8"/>
      <c r="M8"/>
      <c r="N8"/>
      <c r="O8"/>
      <c r="P8"/>
      <c r="Q8"/>
      <c r="R8"/>
    </row>
    <row r="9" spans="2:29" s="22" customFormat="1" ht="12" customHeight="1">
      <c r="B9" s="18" t="s">
        <v>7</v>
      </c>
      <c r="C9" s="19" t="s">
        <v>8</v>
      </c>
      <c r="D9" s="19" t="s">
        <v>9</v>
      </c>
      <c r="E9" s="20" t="s">
        <v>10</v>
      </c>
      <c r="F9" s="20" t="s">
        <v>11</v>
      </c>
      <c r="G9" s="21">
        <v>6</v>
      </c>
      <c r="H9" s="20" t="s">
        <v>12</v>
      </c>
      <c r="I9" s="20" t="s">
        <v>13</v>
      </c>
      <c r="J9" s="20" t="s">
        <v>14</v>
      </c>
      <c r="K9" s="6"/>
      <c r="L9" s="6"/>
      <c r="M9" s="6"/>
      <c r="N9" s="6"/>
      <c r="O9" s="6"/>
      <c r="P9" s="6"/>
      <c r="Q9" s="6"/>
      <c r="R9" s="6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</row>
    <row r="10" spans="2:29" s="24" customFormat="1" ht="15.75">
      <c r="B10" s="130" t="s">
        <v>15</v>
      </c>
      <c r="C10" s="131" t="s">
        <v>16</v>
      </c>
      <c r="D10" s="132">
        <f>SUM(D11:D14)</f>
        <v>99722.87326</v>
      </c>
      <c r="E10" s="132">
        <f>SUM(E11:E14)</f>
        <v>88496.95387</v>
      </c>
      <c r="F10" s="133">
        <f>SUM(F11:F14)</f>
        <v>1</v>
      </c>
      <c r="G10" s="132">
        <v>99722.87206</v>
      </c>
      <c r="H10" s="132">
        <v>88496.95565</v>
      </c>
      <c r="I10" s="132">
        <f>G10-D10</f>
        <v>-0.0011999999987892807</v>
      </c>
      <c r="J10" s="132">
        <f>H10-E10</f>
        <v>0.001780000005965121</v>
      </c>
      <c r="K10" s="6"/>
      <c r="L10" s="6"/>
      <c r="M10" s="6"/>
      <c r="N10" s="6"/>
      <c r="O10" s="6"/>
      <c r="P10" s="6"/>
      <c r="Q10" s="6"/>
      <c r="R10" s="6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</row>
    <row r="11" spans="2:29" s="24" customFormat="1" ht="16.5" customHeight="1">
      <c r="B11" s="25"/>
      <c r="C11" s="78" t="s">
        <v>33</v>
      </c>
      <c r="D11" s="79">
        <f>2838.05+50796.89+24131.7</f>
        <v>77766.64</v>
      </c>
      <c r="E11" s="79">
        <f>2836.54+50473.53+14192.23</f>
        <v>67502.3</v>
      </c>
      <c r="F11" s="26">
        <f>E11/E10</f>
        <v>0.762764107103159</v>
      </c>
      <c r="G11" s="66"/>
      <c r="H11" s="79"/>
      <c r="I11" s="65"/>
      <c r="J11" s="65"/>
      <c r="K11" s="6"/>
      <c r="L11" s="6"/>
      <c r="M11" s="6"/>
      <c r="N11" s="6"/>
      <c r="O11" s="6"/>
      <c r="P11" s="6"/>
      <c r="Q11" s="6"/>
      <c r="R11" s="6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</row>
    <row r="12" spans="2:29" s="24" customFormat="1" ht="16.5" customHeight="1">
      <c r="B12" s="25"/>
      <c r="C12" s="78" t="s">
        <v>35</v>
      </c>
      <c r="D12" s="79">
        <v>62</v>
      </c>
      <c r="E12" s="79">
        <v>38</v>
      </c>
      <c r="F12" s="26">
        <f>E12/E10</f>
        <v>0.000429393310597121</v>
      </c>
      <c r="G12" s="66"/>
      <c r="H12" s="79"/>
      <c r="I12" s="65"/>
      <c r="J12" s="65"/>
      <c r="K12" s="6"/>
      <c r="L12" s="6"/>
      <c r="M12" s="6"/>
      <c r="N12" s="6"/>
      <c r="O12" s="6"/>
      <c r="P12" s="6"/>
      <c r="Q12" s="6"/>
      <c r="R12" s="6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</row>
    <row r="13" spans="2:18" s="27" customFormat="1" ht="15.75" customHeight="1">
      <c r="B13" s="80"/>
      <c r="C13" s="78" t="s">
        <v>34</v>
      </c>
      <c r="D13" s="67">
        <f>910+14682.95+300</f>
        <v>15892.95</v>
      </c>
      <c r="E13" s="67">
        <f>687.14+14596.97</f>
        <v>15284.109999999999</v>
      </c>
      <c r="F13" s="81">
        <f>E13/E10</f>
        <v>0.17270775243238323</v>
      </c>
      <c r="G13" s="66"/>
      <c r="H13" s="67"/>
      <c r="I13" s="65"/>
      <c r="J13" s="65"/>
      <c r="K13" s="6"/>
      <c r="L13" s="6"/>
      <c r="M13" s="6"/>
      <c r="N13" s="6"/>
      <c r="O13" s="6"/>
      <c r="P13" s="6"/>
      <c r="Q13" s="6"/>
      <c r="R13" s="6"/>
    </row>
    <row r="14" spans="2:18" s="27" customFormat="1" ht="15" customHeight="1">
      <c r="B14" s="80"/>
      <c r="C14" s="78" t="s">
        <v>36</v>
      </c>
      <c r="D14" s="67">
        <f>521.70044+159.35349+30+55.8213+21.65488+18.96804+0.74512+1553.2+339.395+4+2059.89528+626.25834+6.45385+19.7324+66.6+20.18512+497.32</f>
        <v>6001.28326</v>
      </c>
      <c r="E14" s="67">
        <f>521.70044+159.33853+29.45+55.2793+21.5648+18.78+0.74512+1553.2+333.44734+3.9079+1896.25478+559.54232+2.74+3.55334+46.52+20.1+446.42</f>
        <v>5672.543870000001</v>
      </c>
      <c r="F14" s="81">
        <f>E14/E10</f>
        <v>0.06409874715386067</v>
      </c>
      <c r="G14" s="66"/>
      <c r="H14" s="67"/>
      <c r="I14" s="65"/>
      <c r="J14" s="65"/>
      <c r="K14" s="6"/>
      <c r="L14" s="6"/>
      <c r="M14" s="6"/>
      <c r="N14" s="6"/>
      <c r="O14" s="6"/>
      <c r="P14" s="6"/>
      <c r="Q14" s="6"/>
      <c r="R14" s="6"/>
    </row>
    <row r="15" spans="2:29" s="31" customFormat="1" ht="18.75" customHeight="1">
      <c r="B15" s="126" t="s">
        <v>17</v>
      </c>
      <c r="C15" s="127" t="s">
        <v>18</v>
      </c>
      <c r="D15" s="128">
        <f>SUM(D16:D18)</f>
        <v>5150.5</v>
      </c>
      <c r="E15" s="128">
        <f>SUM(E16:E18)</f>
        <v>4857.9</v>
      </c>
      <c r="F15" s="129">
        <f>SUM(F16:F18)</f>
        <v>1</v>
      </c>
      <c r="G15" s="128">
        <v>5150.49993</v>
      </c>
      <c r="H15" s="128">
        <v>4857.89609</v>
      </c>
      <c r="I15" s="128">
        <f>G15-D15</f>
        <v>-7.000000005064066E-05</v>
      </c>
      <c r="J15" s="128">
        <f>H15-E15</f>
        <v>-0.00390999999945052</v>
      </c>
      <c r="K15" s="6"/>
      <c r="L15" s="6"/>
      <c r="M15" s="6"/>
      <c r="N15" s="6"/>
      <c r="O15" s="6"/>
      <c r="P15" s="6"/>
      <c r="Q15" s="6"/>
      <c r="R15" s="6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</row>
    <row r="16" spans="2:18" s="28" customFormat="1" ht="15.75">
      <c r="B16" s="25"/>
      <c r="C16" s="78" t="s">
        <v>33</v>
      </c>
      <c r="D16" s="79">
        <v>140</v>
      </c>
      <c r="E16" s="79">
        <v>20</v>
      </c>
      <c r="F16" s="26">
        <f>E16/E15</f>
        <v>0.004117005290351798</v>
      </c>
      <c r="G16" s="66"/>
      <c r="H16" s="79"/>
      <c r="I16" s="65"/>
      <c r="J16" s="65"/>
      <c r="K16" s="6"/>
      <c r="L16" s="6"/>
      <c r="M16" s="6"/>
      <c r="N16" s="6"/>
      <c r="O16" s="6"/>
      <c r="P16" s="6"/>
      <c r="Q16" s="6"/>
      <c r="R16" s="6"/>
    </row>
    <row r="17" spans="2:18" s="28" customFormat="1" ht="19.5" customHeight="1">
      <c r="B17" s="80"/>
      <c r="C17" s="86" t="s">
        <v>35</v>
      </c>
      <c r="D17" s="67">
        <v>5010.5</v>
      </c>
      <c r="E17" s="67">
        <v>4837.9</v>
      </c>
      <c r="F17" s="81">
        <f>E17/E15</f>
        <v>0.9958829947096483</v>
      </c>
      <c r="G17" s="66"/>
      <c r="H17" s="67"/>
      <c r="I17" s="65"/>
      <c r="J17" s="65"/>
      <c r="K17" s="6"/>
      <c r="L17" s="6"/>
      <c r="M17" s="6"/>
      <c r="N17" s="6"/>
      <c r="O17" s="6"/>
      <c r="P17" s="6"/>
      <c r="Q17" s="6"/>
      <c r="R17" s="6"/>
    </row>
    <row r="18" spans="2:18" s="28" customFormat="1" ht="15.75" hidden="1">
      <c r="B18" s="80"/>
      <c r="C18" s="78"/>
      <c r="D18" s="67"/>
      <c r="E18" s="67"/>
      <c r="F18" s="81"/>
      <c r="G18" s="66"/>
      <c r="H18" s="67"/>
      <c r="I18" s="65"/>
      <c r="J18" s="65"/>
      <c r="K18" s="6"/>
      <c r="L18" s="6"/>
      <c r="M18" s="6"/>
      <c r="N18" s="6"/>
      <c r="O18" s="6"/>
      <c r="P18" s="6"/>
      <c r="Q18" s="6"/>
      <c r="R18" s="6"/>
    </row>
    <row r="19" spans="2:18" s="28" customFormat="1" ht="15.75">
      <c r="B19" s="121" t="s">
        <v>19</v>
      </c>
      <c r="C19" s="122" t="s">
        <v>20</v>
      </c>
      <c r="D19" s="123">
        <f>SUM(D20:D22)</f>
        <v>4966.59</v>
      </c>
      <c r="E19" s="123">
        <f>SUM(E20:E22)</f>
        <v>2789.7439999999997</v>
      </c>
      <c r="F19" s="124">
        <f>SUM(F20:F22)</f>
        <v>1</v>
      </c>
      <c r="G19" s="125">
        <v>4966.586</v>
      </c>
      <c r="H19" s="123">
        <v>2789.74125</v>
      </c>
      <c r="I19" s="123">
        <f>G19-D19</f>
        <v>-0.0039999999999054126</v>
      </c>
      <c r="J19" s="123">
        <f>H19-E19</f>
        <v>-0.002749999999650754</v>
      </c>
      <c r="K19" s="6"/>
      <c r="L19" s="6"/>
      <c r="M19" s="6"/>
      <c r="N19" s="6"/>
      <c r="O19" s="6"/>
      <c r="P19" s="6"/>
      <c r="Q19" s="6"/>
      <c r="R19" s="6"/>
    </row>
    <row r="20" spans="2:18" s="28" customFormat="1" ht="15.75">
      <c r="B20" s="23"/>
      <c r="C20" s="78" t="s">
        <v>33</v>
      </c>
      <c r="D20" s="79">
        <f>1320.3+430.6+2897.79</f>
        <v>4648.6900000000005</v>
      </c>
      <c r="E20" s="79">
        <f>0+430.2+2253.49</f>
        <v>2683.6899999999996</v>
      </c>
      <c r="F20" s="26">
        <f>E20/E19</f>
        <v>0.9619843254434816</v>
      </c>
      <c r="G20" s="66"/>
      <c r="H20" s="79"/>
      <c r="I20" s="65"/>
      <c r="J20" s="65"/>
      <c r="K20" s="6"/>
      <c r="L20" s="6"/>
      <c r="M20" s="6"/>
      <c r="N20" s="6"/>
      <c r="O20" s="6"/>
      <c r="P20" s="6"/>
      <c r="Q20" s="6"/>
      <c r="R20" s="6"/>
    </row>
    <row r="21" spans="2:18" s="28" customFormat="1" ht="15.75">
      <c r="B21" s="23"/>
      <c r="C21" s="86" t="s">
        <v>35</v>
      </c>
      <c r="D21" s="79">
        <v>116</v>
      </c>
      <c r="E21" s="79">
        <v>73.8</v>
      </c>
      <c r="F21" s="81">
        <f>E21/E19</f>
        <v>0.026454040227347028</v>
      </c>
      <c r="G21" s="66"/>
      <c r="H21" s="79"/>
      <c r="I21" s="65"/>
      <c r="J21" s="65"/>
      <c r="K21" s="6"/>
      <c r="L21" s="6"/>
      <c r="M21" s="6"/>
      <c r="N21" s="6"/>
      <c r="O21" s="6"/>
      <c r="P21" s="6"/>
      <c r="Q21" s="6"/>
      <c r="R21" s="6"/>
    </row>
    <row r="22" spans="2:18" s="28" customFormat="1" ht="15.75">
      <c r="B22" s="23"/>
      <c r="C22" s="78" t="s">
        <v>39</v>
      </c>
      <c r="D22" s="79">
        <f>201.9</f>
        <v>201.9</v>
      </c>
      <c r="E22" s="79">
        <f>32.254</f>
        <v>32.254</v>
      </c>
      <c r="F22" s="81">
        <f>E22/E19</f>
        <v>0.011561634329171422</v>
      </c>
      <c r="G22" s="66"/>
      <c r="H22" s="79"/>
      <c r="I22" s="65"/>
      <c r="J22" s="65"/>
      <c r="K22" s="6"/>
      <c r="L22" s="6"/>
      <c r="M22" s="6"/>
      <c r="N22" s="6"/>
      <c r="O22" s="6"/>
      <c r="P22" s="6"/>
      <c r="Q22" s="6"/>
      <c r="R22" s="6"/>
    </row>
    <row r="23" spans="2:18" s="30" customFormat="1" ht="15.75">
      <c r="B23" s="134" t="s">
        <v>21</v>
      </c>
      <c r="C23" s="119" t="s">
        <v>22</v>
      </c>
      <c r="D23" s="101">
        <f>SUM(D24:D26)</f>
        <v>68787.206</v>
      </c>
      <c r="E23" s="101">
        <f>SUM(E24:E26)</f>
        <v>63110.631160000004</v>
      </c>
      <c r="F23" s="120">
        <f>SUM(F24:F26)</f>
        <v>1</v>
      </c>
      <c r="G23" s="99">
        <v>68787.20929</v>
      </c>
      <c r="H23" s="101">
        <v>63110.62918</v>
      </c>
      <c r="I23" s="101">
        <f>G23-D23</f>
        <v>0.0032899999932851642</v>
      </c>
      <c r="J23" s="101">
        <f>H23-E23</f>
        <v>-0.001980000000912696</v>
      </c>
      <c r="K23" s="6"/>
      <c r="L23" s="6"/>
      <c r="M23" s="6"/>
      <c r="N23" s="6"/>
      <c r="O23" s="6"/>
      <c r="P23" s="6"/>
      <c r="Q23" s="6"/>
      <c r="R23" s="6"/>
    </row>
    <row r="24" spans="2:18" s="30" customFormat="1" ht="15.75">
      <c r="B24" s="23"/>
      <c r="C24" s="78" t="s">
        <v>33</v>
      </c>
      <c r="D24" s="79">
        <f>2785.02+1360.16</f>
        <v>4145.18</v>
      </c>
      <c r="E24" s="79">
        <f>965.8+848.66</f>
        <v>1814.46</v>
      </c>
      <c r="F24" s="26">
        <f>E24/E23</f>
        <v>0.02875046512211113</v>
      </c>
      <c r="G24" s="66"/>
      <c r="H24" s="79"/>
      <c r="I24" s="65"/>
      <c r="J24" s="65"/>
      <c r="K24" s="6"/>
      <c r="L24" s="6"/>
      <c r="M24" s="6"/>
      <c r="N24" s="6"/>
      <c r="O24" s="6"/>
      <c r="P24" s="6"/>
      <c r="Q24" s="6"/>
      <c r="R24" s="6"/>
    </row>
    <row r="25" spans="2:29" s="24" customFormat="1" ht="15.75">
      <c r="B25" s="25"/>
      <c r="C25" s="78" t="s">
        <v>35</v>
      </c>
      <c r="D25" s="67">
        <v>59946.07</v>
      </c>
      <c r="E25" s="67">
        <v>57416.44</v>
      </c>
      <c r="F25" s="81">
        <f>E25/E23</f>
        <v>0.9097744539178524</v>
      </c>
      <c r="G25" s="66"/>
      <c r="H25" s="67"/>
      <c r="I25" s="65"/>
      <c r="J25" s="65"/>
      <c r="K25" s="6"/>
      <c r="L25" s="6"/>
      <c r="M25" s="6"/>
      <c r="N25" s="6"/>
      <c r="O25" s="6"/>
      <c r="P25" s="6"/>
      <c r="Q25" s="6"/>
      <c r="R25" s="6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</row>
    <row r="26" spans="2:29" s="24" customFormat="1" ht="15.75">
      <c r="B26" s="80"/>
      <c r="C26" s="78" t="s">
        <v>39</v>
      </c>
      <c r="D26" s="67">
        <v>4695.956</v>
      </c>
      <c r="E26" s="67">
        <f>3879.73116</f>
        <v>3879.73116</v>
      </c>
      <c r="F26" s="81">
        <f>E26/E23</f>
        <v>0.061475080960036455</v>
      </c>
      <c r="G26" s="66"/>
      <c r="H26" s="67"/>
      <c r="I26" s="65"/>
      <c r="J26" s="65"/>
      <c r="K26" s="6"/>
      <c r="L26" s="6"/>
      <c r="M26" s="6"/>
      <c r="N26" s="6"/>
      <c r="O26" s="6"/>
      <c r="P26" s="6"/>
      <c r="Q26" s="6"/>
      <c r="R26" s="6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</row>
    <row r="27" spans="2:29" s="31" customFormat="1" ht="15.75">
      <c r="B27" s="135" t="s">
        <v>23</v>
      </c>
      <c r="C27" s="115" t="s">
        <v>24</v>
      </c>
      <c r="D27" s="116">
        <f>SUM(D28:D28)</f>
        <v>40</v>
      </c>
      <c r="E27" s="116">
        <f>SUM(E28:E28)</f>
        <v>0</v>
      </c>
      <c r="F27" s="117">
        <v>0</v>
      </c>
      <c r="G27" s="118">
        <v>40</v>
      </c>
      <c r="H27" s="116">
        <v>0</v>
      </c>
      <c r="I27" s="116">
        <f>G27-D27</f>
        <v>0</v>
      </c>
      <c r="J27" s="116">
        <f>H27-E27</f>
        <v>0</v>
      </c>
      <c r="K27" s="2"/>
      <c r="L27" s="2"/>
      <c r="M27" s="2"/>
      <c r="N27" s="2"/>
      <c r="O27" s="2"/>
      <c r="P27" s="2"/>
      <c r="Q27" s="2"/>
      <c r="R27" s="2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2:29" s="31" customFormat="1" ht="15.75">
      <c r="B28" s="23"/>
      <c r="C28" s="78" t="s">
        <v>33</v>
      </c>
      <c r="D28" s="79">
        <v>40</v>
      </c>
      <c r="E28" s="79">
        <v>0</v>
      </c>
      <c r="F28" s="26">
        <v>0</v>
      </c>
      <c r="G28" s="66"/>
      <c r="H28" s="79"/>
      <c r="I28" s="65"/>
      <c r="J28" s="65"/>
      <c r="K28" s="2"/>
      <c r="L28" s="2"/>
      <c r="M28" s="2"/>
      <c r="N28" s="2"/>
      <c r="O28" s="2"/>
      <c r="P28" s="2"/>
      <c r="Q28" s="2"/>
      <c r="R28" s="2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</row>
    <row r="29" spans="1:48" s="35" customFormat="1" ht="15.75" customHeight="1">
      <c r="A29" s="33"/>
      <c r="B29" s="110" t="s">
        <v>25</v>
      </c>
      <c r="C29" s="111" t="s">
        <v>26</v>
      </c>
      <c r="D29" s="112">
        <f>SUM(D30:D32)</f>
        <v>574832.364</v>
      </c>
      <c r="E29" s="112">
        <f>SUM(E30:E32)</f>
        <v>572639.44978</v>
      </c>
      <c r="F29" s="113">
        <f>SUM(F30:F32)</f>
        <v>1</v>
      </c>
      <c r="G29" s="114">
        <v>574832.36679</v>
      </c>
      <c r="H29" s="112">
        <v>572639.44622</v>
      </c>
      <c r="I29" s="112">
        <f>G29-D29</f>
        <v>0.00279000005684793</v>
      </c>
      <c r="J29" s="112">
        <f>H29-E29</f>
        <v>-0.0035599999828264117</v>
      </c>
      <c r="K29" s="6"/>
      <c r="L29" s="6"/>
      <c r="M29" s="6"/>
      <c r="N29" s="6"/>
      <c r="O29" s="6"/>
      <c r="P29" s="6"/>
      <c r="Q29" s="6"/>
      <c r="R29" s="6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4"/>
    </row>
    <row r="30" spans="2:29" s="31" customFormat="1" ht="15.75">
      <c r="B30" s="83"/>
      <c r="C30" s="78" t="s">
        <v>35</v>
      </c>
      <c r="D30" s="79">
        <f>157778.14+358936.27+1731.6+26336.73</f>
        <v>544782.74</v>
      </c>
      <c r="E30" s="79">
        <f>157273.65+357987.9+1731.6+25888.36</f>
        <v>542881.51</v>
      </c>
      <c r="F30" s="26">
        <f>E30/E29</f>
        <v>0.9480337238528841</v>
      </c>
      <c r="G30" s="66"/>
      <c r="H30" s="79"/>
      <c r="I30" s="65"/>
      <c r="J30" s="65"/>
      <c r="K30" s="6"/>
      <c r="L30" s="6"/>
      <c r="M30" s="6"/>
      <c r="N30" s="6"/>
      <c r="O30" s="6"/>
      <c r="P30" s="6"/>
      <c r="Q30" s="6"/>
      <c r="R30" s="6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</row>
    <row r="31" spans="2:29" s="31" customFormat="1" ht="15.75">
      <c r="B31" s="80"/>
      <c r="C31" s="78" t="s">
        <v>33</v>
      </c>
      <c r="D31" s="79">
        <v>275.5</v>
      </c>
      <c r="E31" s="79">
        <v>239.53</v>
      </c>
      <c r="F31" s="26">
        <f>E31/E29</f>
        <v>0.00041829112558002077</v>
      </c>
      <c r="G31" s="66"/>
      <c r="H31" s="79"/>
      <c r="I31" s="65"/>
      <c r="J31" s="65"/>
      <c r="K31" s="6"/>
      <c r="L31" s="6"/>
      <c r="M31" s="6"/>
      <c r="N31" s="6"/>
      <c r="O31" s="6"/>
      <c r="P31" s="6"/>
      <c r="Q31" s="6"/>
      <c r="R31" s="6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</row>
    <row r="32" spans="2:29" s="31" customFormat="1" ht="15.75">
      <c r="B32" s="80"/>
      <c r="C32" s="78" t="s">
        <v>39</v>
      </c>
      <c r="D32" s="67">
        <v>29774.124</v>
      </c>
      <c r="E32" s="67">
        <f>29518.40978</f>
        <v>29518.40978</v>
      </c>
      <c r="F32" s="81">
        <f>E32/E29</f>
        <v>0.0515479850215359</v>
      </c>
      <c r="G32" s="66"/>
      <c r="H32" s="67"/>
      <c r="I32" s="65"/>
      <c r="J32" s="65"/>
      <c r="K32" s="6"/>
      <c r="L32" s="6"/>
      <c r="M32" s="6"/>
      <c r="N32" s="6"/>
      <c r="O32" s="6"/>
      <c r="P32" s="6"/>
      <c r="Q32" s="6"/>
      <c r="R32" s="6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</row>
    <row r="33" spans="2:18" s="28" customFormat="1" ht="15.75">
      <c r="B33" s="138" t="s">
        <v>27</v>
      </c>
      <c r="C33" s="106" t="s">
        <v>48</v>
      </c>
      <c r="D33" s="107">
        <f>SUM(D34:D35)</f>
        <v>32789.957</v>
      </c>
      <c r="E33" s="107">
        <f>SUM(E34:E35)</f>
        <v>31163.68504</v>
      </c>
      <c r="F33" s="108">
        <f>SUM(F34:F35)</f>
        <v>1</v>
      </c>
      <c r="G33" s="109">
        <v>32789.957</v>
      </c>
      <c r="H33" s="107">
        <v>31163.69</v>
      </c>
      <c r="I33" s="107">
        <f>G33-D33</f>
        <v>0</v>
      </c>
      <c r="J33" s="107">
        <f>H33-E33</f>
        <v>0.00495999999839114</v>
      </c>
      <c r="K33" s="6"/>
      <c r="L33" s="6"/>
      <c r="M33" s="6"/>
      <c r="N33" s="6"/>
      <c r="O33" s="6"/>
      <c r="P33" s="6"/>
      <c r="Q33" s="6"/>
      <c r="R33" s="6"/>
    </row>
    <row r="34" spans="2:18" s="28" customFormat="1" ht="15.75">
      <c r="B34" s="83"/>
      <c r="C34" s="78" t="s">
        <v>33</v>
      </c>
      <c r="D34" s="82">
        <v>1000</v>
      </c>
      <c r="E34" s="82">
        <v>250.91</v>
      </c>
      <c r="F34" s="145">
        <f>E34/E33</f>
        <v>0.008051358485941108</v>
      </c>
      <c r="G34" s="66"/>
      <c r="H34" s="82"/>
      <c r="I34" s="82"/>
      <c r="J34" s="82"/>
      <c r="K34" s="6"/>
      <c r="L34" s="6"/>
      <c r="M34" s="6"/>
      <c r="N34" s="6"/>
      <c r="O34" s="6"/>
      <c r="P34" s="6"/>
      <c r="Q34" s="6"/>
      <c r="R34" s="6"/>
    </row>
    <row r="35" spans="2:18" s="28" customFormat="1" ht="18.75" customHeight="1">
      <c r="B35" s="23"/>
      <c r="C35" s="78" t="s">
        <v>39</v>
      </c>
      <c r="D35" s="66">
        <f>21390.056+10399.901</f>
        <v>31789.957000000002</v>
      </c>
      <c r="E35" s="66">
        <f>20526.89765+10385.87739</f>
        <v>30912.77504</v>
      </c>
      <c r="F35" s="26">
        <f>E35/E33</f>
        <v>0.9919486415140589</v>
      </c>
      <c r="G35" s="82"/>
      <c r="H35" s="68"/>
      <c r="I35" s="65"/>
      <c r="J35" s="65"/>
      <c r="K35" s="6"/>
      <c r="L35" s="6"/>
      <c r="M35" s="6"/>
      <c r="N35" s="6"/>
      <c r="O35" s="6"/>
      <c r="P35" s="6"/>
      <c r="Q35" s="6"/>
      <c r="R35" s="6"/>
    </row>
    <row r="36" spans="2:18" s="28" customFormat="1" ht="15.75" customHeight="1">
      <c r="B36" s="137" t="s">
        <v>28</v>
      </c>
      <c r="C36" s="102" t="s">
        <v>29</v>
      </c>
      <c r="D36" s="103">
        <f>SUM(D37:D40)</f>
        <v>37472.429</v>
      </c>
      <c r="E36" s="103">
        <f>SUM(E37:E40)</f>
        <v>36969.598999999995</v>
      </c>
      <c r="F36" s="104">
        <f>SUM(F37:F40)</f>
        <v>1</v>
      </c>
      <c r="G36" s="105">
        <v>37472.43119</v>
      </c>
      <c r="H36" s="103">
        <v>36969.59752</v>
      </c>
      <c r="I36" s="103">
        <f>G36-D36</f>
        <v>0.0021900000065215863</v>
      </c>
      <c r="J36" s="103">
        <f>H36-E36</f>
        <v>-0.0014799999917158857</v>
      </c>
      <c r="K36" s="6"/>
      <c r="L36" s="6"/>
      <c r="M36" s="6"/>
      <c r="N36" s="6"/>
      <c r="O36" s="6"/>
      <c r="P36" s="6"/>
      <c r="Q36" s="6"/>
      <c r="R36" s="6"/>
    </row>
    <row r="37" spans="2:18" s="30" customFormat="1" ht="15.75">
      <c r="B37" s="23"/>
      <c r="C37" s="78" t="s">
        <v>33</v>
      </c>
      <c r="D37" s="79">
        <f>6661.46+22205.4+1691.46</f>
        <v>30558.32</v>
      </c>
      <c r="E37" s="79">
        <f>6648.53+22205.12+1525.38</f>
        <v>30379.03</v>
      </c>
      <c r="F37" s="26">
        <f>E37/E36</f>
        <v>0.8217300382403391</v>
      </c>
      <c r="G37" s="66"/>
      <c r="H37" s="79"/>
      <c r="I37" s="65"/>
      <c r="J37" s="65"/>
      <c r="K37" s="6"/>
      <c r="L37" s="6"/>
      <c r="M37" s="6"/>
      <c r="N37" s="6"/>
      <c r="O37" s="6"/>
      <c r="P37" s="6"/>
      <c r="Q37" s="6"/>
      <c r="R37" s="6"/>
    </row>
    <row r="38" spans="2:18" s="30" customFormat="1" ht="15.75">
      <c r="B38" s="23"/>
      <c r="C38" s="78" t="s">
        <v>36</v>
      </c>
      <c r="D38" s="79">
        <v>121.349</v>
      </c>
      <c r="E38" s="79">
        <v>121.349</v>
      </c>
      <c r="F38" s="26">
        <f>E38/E36</f>
        <v>0.0032823996819657153</v>
      </c>
      <c r="G38" s="66"/>
      <c r="H38" s="79"/>
      <c r="I38" s="65"/>
      <c r="J38" s="65"/>
      <c r="K38" s="6"/>
      <c r="L38" s="6"/>
      <c r="M38" s="6"/>
      <c r="N38" s="6"/>
      <c r="O38" s="6"/>
      <c r="P38" s="6"/>
      <c r="Q38" s="6"/>
      <c r="R38" s="6"/>
    </row>
    <row r="39" spans="2:18" s="30" customFormat="1" ht="15.75">
      <c r="B39" s="23"/>
      <c r="C39" s="78" t="s">
        <v>35</v>
      </c>
      <c r="D39" s="67">
        <f>5693.76+1023</f>
        <v>6716.76</v>
      </c>
      <c r="E39" s="67">
        <f>5478.98+947</f>
        <v>6425.98</v>
      </c>
      <c r="F39" s="81">
        <f>E39/E36</f>
        <v>0.17381795242085263</v>
      </c>
      <c r="G39" s="66"/>
      <c r="H39" s="67"/>
      <c r="I39" s="65"/>
      <c r="J39" s="65"/>
      <c r="K39" s="6"/>
      <c r="L39" s="6"/>
      <c r="M39" s="6"/>
      <c r="N39" s="6"/>
      <c r="O39" s="6"/>
      <c r="P39" s="6"/>
      <c r="Q39" s="6"/>
      <c r="R39" s="6"/>
    </row>
    <row r="40" spans="2:29" s="31" customFormat="1" ht="15.75">
      <c r="B40" s="23"/>
      <c r="C40" s="78" t="s">
        <v>39</v>
      </c>
      <c r="D40" s="67">
        <v>76</v>
      </c>
      <c r="E40" s="67">
        <v>43.24</v>
      </c>
      <c r="F40" s="81">
        <f>E40/E36</f>
        <v>0.00116960965684264</v>
      </c>
      <c r="G40" s="66"/>
      <c r="H40" s="67"/>
      <c r="I40" s="65"/>
      <c r="J40" s="65"/>
      <c r="K40" s="6"/>
      <c r="L40" s="6"/>
      <c r="M40" s="6"/>
      <c r="N40" s="6"/>
      <c r="O40" s="6"/>
      <c r="P40" s="6"/>
      <c r="Q40" s="6"/>
      <c r="R40" s="6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2:29" s="31" customFormat="1" ht="15.75">
      <c r="B41" s="136" t="s">
        <v>30</v>
      </c>
      <c r="C41" s="90" t="s">
        <v>31</v>
      </c>
      <c r="D41" s="91">
        <f>SUM(D42:D43)</f>
        <v>2205.47</v>
      </c>
      <c r="E41" s="91">
        <f>SUM(E42:E43)</f>
        <v>1151.75</v>
      </c>
      <c r="F41" s="92">
        <f>SUM(F42:F43)</f>
        <v>1</v>
      </c>
      <c r="G41" s="93">
        <v>2205.47</v>
      </c>
      <c r="H41" s="91">
        <v>1151.75035</v>
      </c>
      <c r="I41" s="94">
        <f>G41-D41</f>
        <v>0</v>
      </c>
      <c r="J41" s="94">
        <f>H41-E41</f>
        <v>0.00035000000002582965</v>
      </c>
      <c r="K41" s="6"/>
      <c r="L41" s="6"/>
      <c r="M41" s="6"/>
      <c r="N41" s="6"/>
      <c r="O41" s="6"/>
      <c r="P41" s="6"/>
      <c r="Q41" s="6"/>
      <c r="R41" s="6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</row>
    <row r="42" spans="2:29" s="31" customFormat="1" ht="19.5" customHeight="1">
      <c r="B42" s="36"/>
      <c r="C42" s="78" t="s">
        <v>33</v>
      </c>
      <c r="D42" s="79">
        <v>1332.3</v>
      </c>
      <c r="E42" s="79">
        <v>343.65</v>
      </c>
      <c r="F42" s="26">
        <f>E42/E41</f>
        <v>0.29837204254395483</v>
      </c>
      <c r="G42" s="66"/>
      <c r="H42" s="79"/>
      <c r="I42" s="65"/>
      <c r="J42" s="65"/>
      <c r="K42" s="6"/>
      <c r="L42" s="6"/>
      <c r="M42" s="6"/>
      <c r="N42" s="6"/>
      <c r="O42" s="6"/>
      <c r="P42" s="6"/>
      <c r="Q42" s="6"/>
      <c r="R42" s="6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</row>
    <row r="43" spans="2:29" s="31" customFormat="1" ht="15.75">
      <c r="B43" s="23"/>
      <c r="C43" s="78" t="s">
        <v>35</v>
      </c>
      <c r="D43" s="67">
        <f>873.17</f>
        <v>873.17</v>
      </c>
      <c r="E43" s="67">
        <f>808.1</f>
        <v>808.1</v>
      </c>
      <c r="F43" s="81">
        <f>E43/E41</f>
        <v>0.7016279574560451</v>
      </c>
      <c r="G43" s="66"/>
      <c r="H43" s="67"/>
      <c r="I43" s="65"/>
      <c r="J43" s="65"/>
      <c r="K43" s="6"/>
      <c r="L43" s="6"/>
      <c r="M43" s="6"/>
      <c r="N43" s="6"/>
      <c r="O43" s="6"/>
      <c r="P43" s="6"/>
      <c r="Q43" s="6"/>
      <c r="R43" s="6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</row>
    <row r="44" spans="2:29" s="31" customFormat="1" ht="15.75" customHeight="1">
      <c r="B44" s="139" t="s">
        <v>43</v>
      </c>
      <c r="C44" s="141" t="s">
        <v>44</v>
      </c>
      <c r="D44" s="142">
        <f>SUM(D45)</f>
        <v>220</v>
      </c>
      <c r="E44" s="142">
        <f>SUM(E45)</f>
        <v>0</v>
      </c>
      <c r="F44" s="143">
        <f>F45</f>
        <v>0</v>
      </c>
      <c r="G44" s="144">
        <v>220</v>
      </c>
      <c r="H44" s="142">
        <v>0</v>
      </c>
      <c r="I44" s="140">
        <f>G44-D44</f>
        <v>0</v>
      </c>
      <c r="J44" s="140">
        <f>H44-E44</f>
        <v>0</v>
      </c>
      <c r="K44" s="6"/>
      <c r="L44" s="6"/>
      <c r="M44" s="6"/>
      <c r="N44" s="6"/>
      <c r="O44" s="6"/>
      <c r="P44" s="6"/>
      <c r="Q44" s="6"/>
      <c r="R44" s="6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</row>
    <row r="45" spans="2:29" s="31" customFormat="1" ht="15.75">
      <c r="B45" s="23"/>
      <c r="C45" s="86" t="s">
        <v>34</v>
      </c>
      <c r="D45" s="67">
        <v>220</v>
      </c>
      <c r="E45" s="67">
        <v>0</v>
      </c>
      <c r="F45" s="81">
        <v>0</v>
      </c>
      <c r="G45" s="66"/>
      <c r="H45" s="67"/>
      <c r="I45" s="65"/>
      <c r="J45" s="65"/>
      <c r="K45" s="6"/>
      <c r="L45" s="6"/>
      <c r="M45" s="6"/>
      <c r="N45" s="6"/>
      <c r="O45" s="6"/>
      <c r="P45" s="6"/>
      <c r="Q45" s="6"/>
      <c r="R45" s="6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</row>
    <row r="46" spans="2:132" s="31" customFormat="1" ht="15.75">
      <c r="B46" s="95" t="s">
        <v>37</v>
      </c>
      <c r="C46" s="96" t="s">
        <v>38</v>
      </c>
      <c r="D46" s="97">
        <f>SUM(D47)</f>
        <v>24469.08</v>
      </c>
      <c r="E46" s="97">
        <f>SUM(E47)</f>
        <v>22613.18</v>
      </c>
      <c r="F46" s="98">
        <f>F47</f>
        <v>1</v>
      </c>
      <c r="G46" s="99">
        <v>24469.079</v>
      </c>
      <c r="H46" s="100">
        <v>22613.18283</v>
      </c>
      <c r="I46" s="101">
        <f>G46-D46</f>
        <v>-0.0010000000002037268</v>
      </c>
      <c r="J46" s="101">
        <f>H46-E46</f>
        <v>0.002830000001267763</v>
      </c>
      <c r="K46" s="6"/>
      <c r="L46" s="6"/>
      <c r="M46" s="6"/>
      <c r="N46" s="6"/>
      <c r="O46" s="6"/>
      <c r="P46" s="6"/>
      <c r="Q46" s="6"/>
      <c r="R46" s="6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</row>
    <row r="47" spans="2:132" s="47" customFormat="1" ht="17.25" customHeight="1">
      <c r="B47" s="36"/>
      <c r="C47" s="78" t="s">
        <v>34</v>
      </c>
      <c r="D47" s="79">
        <v>24469.08</v>
      </c>
      <c r="E47" s="67">
        <v>22613.18</v>
      </c>
      <c r="F47" s="81">
        <f>E47/E46</f>
        <v>1</v>
      </c>
      <c r="G47" s="66"/>
      <c r="H47" s="67"/>
      <c r="I47" s="65"/>
      <c r="J47" s="65"/>
      <c r="K47" s="6"/>
      <c r="L47" s="6"/>
      <c r="M47" s="6"/>
      <c r="N47" s="6"/>
      <c r="O47" s="6"/>
      <c r="P47" s="6"/>
      <c r="Q47" s="6"/>
      <c r="R47" s="6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</row>
    <row r="48" spans="2:29" ht="15.75">
      <c r="B48" s="23"/>
      <c r="C48" s="29" t="s">
        <v>32</v>
      </c>
      <c r="D48" s="69">
        <f>D10+D15+D19+D23+D27+D29+D33+D36+D41+D46</f>
        <v>850436.4692599999</v>
      </c>
      <c r="E48" s="69">
        <f>E10+E15+E19+E23+E27+E29+E33+E36+E41+E46</f>
        <v>823792.8928500001</v>
      </c>
      <c r="F48" s="73"/>
      <c r="G48" s="69">
        <f>G10+G15+G19+G23+G27+G29+G33+G36+G41+G46</f>
        <v>850436.4712600001</v>
      </c>
      <c r="H48" s="69">
        <f>H10+H15+H19+H23+H27+H29+H33+H36+H41+H46</f>
        <v>823792.8890899998</v>
      </c>
      <c r="I48" s="69">
        <f>I10+I15+I19+I23+I27+I29+I33+I36+I41+I46</f>
        <v>0.00200000005770562</v>
      </c>
      <c r="J48" s="69">
        <f>J10+J15+J19+J23+J27+J29+J33+J36+J41+J46</f>
        <v>-0.0037599999689064134</v>
      </c>
      <c r="K48" s="6"/>
      <c r="L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2:29" s="55" customFormat="1" ht="15.75">
      <c r="B49" s="43"/>
      <c r="C49" s="37"/>
      <c r="D49" s="38"/>
      <c r="E49" s="38"/>
      <c r="F49" s="38"/>
      <c r="G49" s="39"/>
      <c r="H49" s="38"/>
      <c r="I49" s="38"/>
      <c r="J49" s="38"/>
      <c r="K49" s="6"/>
      <c r="L49" s="6"/>
      <c r="M49" s="6"/>
      <c r="N49" s="6"/>
      <c r="O49" s="6"/>
      <c r="P49" s="6"/>
      <c r="Q49" s="6"/>
      <c r="R49" s="6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</row>
    <row r="50" spans="2:29" s="55" customFormat="1" ht="12.75" customHeight="1">
      <c r="B50" s="53"/>
      <c r="C50" s="84"/>
      <c r="D50" s="71"/>
      <c r="E50" s="71"/>
      <c r="F50" s="70"/>
      <c r="G50" s="42"/>
      <c r="H50" s="41"/>
      <c r="I50" s="41"/>
      <c r="J50" s="41"/>
      <c r="K50" s="6"/>
      <c r="L50" s="6"/>
      <c r="M50" s="6"/>
      <c r="N50" s="6"/>
      <c r="O50" s="6"/>
      <c r="P50" s="6"/>
      <c r="Q50" s="6"/>
      <c r="R50" s="6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</row>
    <row r="51" spans="2:29" s="55" customFormat="1" ht="15.75">
      <c r="B51" s="53"/>
      <c r="C51" s="84"/>
      <c r="D51" s="72"/>
      <c r="E51" s="76"/>
      <c r="F51" s="70"/>
      <c r="G51" s="45"/>
      <c r="H51" s="45"/>
      <c r="I51" s="46"/>
      <c r="J51" s="45"/>
      <c r="K51" s="6"/>
      <c r="L51" s="6"/>
      <c r="M51" s="6"/>
      <c r="N51" s="6"/>
      <c r="O51" s="6"/>
      <c r="P51" s="6"/>
      <c r="Q51" s="6"/>
      <c r="R51" s="6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</row>
    <row r="52" spans="2:29" s="55" customFormat="1" ht="15.75">
      <c r="B52" s="53"/>
      <c r="C52" s="84"/>
      <c r="D52" s="76"/>
      <c r="E52" s="76"/>
      <c r="F52" s="70"/>
      <c r="G52" s="48"/>
      <c r="H52" s="48"/>
      <c r="I52" s="48"/>
      <c r="J52" s="48"/>
      <c r="K52" s="6"/>
      <c r="L52" s="6"/>
      <c r="M52" s="6"/>
      <c r="N52" s="6"/>
      <c r="O52" s="6"/>
      <c r="P52" s="6"/>
      <c r="Q52" s="6"/>
      <c r="R52" s="6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</row>
    <row r="53" spans="2:29" s="55" customFormat="1" ht="15.75">
      <c r="B53" s="43"/>
      <c r="C53" s="84"/>
      <c r="D53" s="146">
        <v>901</v>
      </c>
      <c r="E53" s="148">
        <f>D47+D45+D13</f>
        <v>40582.03</v>
      </c>
      <c r="F53" s="149">
        <f>E47+E45+E13</f>
        <v>37897.29</v>
      </c>
      <c r="G53" s="51"/>
      <c r="H53" s="50"/>
      <c r="I53" s="48"/>
      <c r="J53" s="52"/>
      <c r="K53" s="6"/>
      <c r="L53" s="6"/>
      <c r="M53" s="6"/>
      <c r="N53" s="6"/>
      <c r="O53" s="6"/>
      <c r="P53" s="6"/>
      <c r="Q53" s="6"/>
      <c r="R53" s="6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</row>
    <row r="54" spans="2:29" ht="15.75">
      <c r="B54" s="53"/>
      <c r="C54" s="89"/>
      <c r="D54" s="146">
        <v>902</v>
      </c>
      <c r="E54" s="148">
        <f>D11+D16+D20+D24+D28+D31+D34+D37+D42</f>
        <v>119906.63000000002</v>
      </c>
      <c r="F54" s="149">
        <f>E42+E37+E34+E31+E28+E24+E20+E16+E11</f>
        <v>103233.57</v>
      </c>
      <c r="G54" s="51"/>
      <c r="H54" s="50"/>
      <c r="I54" s="48"/>
      <c r="J54" s="52"/>
      <c r="K54" s="6"/>
      <c r="L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2:29" ht="15.75">
      <c r="B55" s="43"/>
      <c r="C55" s="49"/>
      <c r="D55" s="146" t="s">
        <v>45</v>
      </c>
      <c r="E55" s="148">
        <f>D43+D39+D30+D25+D21+D17+D12</f>
        <v>617507.24</v>
      </c>
      <c r="F55" s="148">
        <f>E43+E39+E30+E25+E21+E17+E12</f>
        <v>612481.7300000001</v>
      </c>
      <c r="G55" s="51"/>
      <c r="H55" s="50"/>
      <c r="I55" s="48"/>
      <c r="J55" s="52"/>
      <c r="K55" s="6"/>
      <c r="L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2:29" ht="15.75">
      <c r="B56" s="43"/>
      <c r="C56" s="40"/>
      <c r="D56" s="146" t="s">
        <v>46</v>
      </c>
      <c r="E56" s="148">
        <f>D38+D14</f>
        <v>6122.63226</v>
      </c>
      <c r="F56" s="148">
        <f>E38+E14</f>
        <v>5793.8928700000015</v>
      </c>
      <c r="G56" s="51"/>
      <c r="H56" s="50"/>
      <c r="I56" s="48"/>
      <c r="J56" s="52"/>
      <c r="K56" s="6"/>
      <c r="L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2:29" ht="15.75">
      <c r="B57" s="43"/>
      <c r="C57" s="49"/>
      <c r="D57" s="146" t="s">
        <v>47</v>
      </c>
      <c r="E57" s="148">
        <f>D40+D35+D32+D26+D22</f>
        <v>66537.937</v>
      </c>
      <c r="F57" s="148">
        <f>E40+E35+E32+E26+E22</f>
        <v>64386.409980000004</v>
      </c>
      <c r="G57" s="51"/>
      <c r="H57" s="50"/>
      <c r="I57" s="48"/>
      <c r="J57" s="52"/>
      <c r="K57" s="6"/>
      <c r="L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2:29" ht="15.75">
      <c r="B58" s="43"/>
      <c r="C58" s="40"/>
      <c r="D58" s="147"/>
      <c r="E58" s="75">
        <f>SUM(E53:E57)</f>
        <v>850656.46926</v>
      </c>
      <c r="F58" s="75">
        <f>SUM(F53:F57)</f>
        <v>823792.8928500001</v>
      </c>
      <c r="G58" s="51"/>
      <c r="H58" s="50"/>
      <c r="I58" s="48"/>
      <c r="J58" s="52"/>
      <c r="K58" s="6"/>
      <c r="L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2:29" ht="25.5" customHeight="1">
      <c r="B59" s="43"/>
      <c r="C59" s="40"/>
      <c r="D59" s="44"/>
      <c r="E59" s="50"/>
      <c r="F59" s="50"/>
      <c r="G59" s="51"/>
      <c r="H59" s="50"/>
      <c r="I59" s="48"/>
      <c r="J59" s="52"/>
      <c r="K59" s="6"/>
      <c r="L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2:29" ht="12.75" customHeight="1">
      <c r="B60" s="43"/>
      <c r="C60" s="40"/>
      <c r="D60" s="44"/>
      <c r="E60" s="50"/>
      <c r="F60" s="50"/>
      <c r="G60" s="51"/>
      <c r="H60" s="50"/>
      <c r="I60" s="48"/>
      <c r="J60" s="52"/>
      <c r="K60" s="6"/>
      <c r="L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2:29" ht="14.25" customHeight="1">
      <c r="B61" s="43"/>
      <c r="C61" s="40"/>
      <c r="D61" s="44"/>
      <c r="E61" s="50"/>
      <c r="F61" s="50"/>
      <c r="G61" s="51"/>
      <c r="H61" s="50"/>
      <c r="I61" s="48"/>
      <c r="J61" s="52"/>
      <c r="K61" s="52"/>
      <c r="L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2:29" ht="12.75">
      <c r="B62" s="43"/>
      <c r="C62" s="40"/>
      <c r="D62" s="44"/>
      <c r="E62" s="50"/>
      <c r="F62" s="50"/>
      <c r="G62" s="51"/>
      <c r="H62" s="50"/>
      <c r="I62" s="48"/>
      <c r="J62" s="52"/>
      <c r="K62" s="52"/>
      <c r="L62" s="87"/>
      <c r="M62" s="56"/>
      <c r="N62" s="56"/>
      <c r="O62" s="56"/>
      <c r="P62" s="56"/>
      <c r="Q62" s="56"/>
      <c r="R62" s="5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spans="2:29" ht="12.75">
      <c r="B63" s="43"/>
      <c r="C63" s="40"/>
      <c r="D63" s="44"/>
      <c r="E63" s="50"/>
      <c r="F63" s="50"/>
      <c r="G63" s="51"/>
      <c r="H63" s="50"/>
      <c r="I63" s="48"/>
      <c r="J63" s="52"/>
      <c r="K63" s="52"/>
      <c r="L63" s="87"/>
      <c r="M63" s="56"/>
      <c r="N63" s="56"/>
      <c r="O63" s="56"/>
      <c r="P63" s="56"/>
      <c r="Q63" s="56"/>
      <c r="R63" s="5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 spans="2:29" ht="12.75">
      <c r="B64" s="43"/>
      <c r="C64" s="40"/>
      <c r="D64" s="44"/>
      <c r="E64" s="50"/>
      <c r="F64" s="50"/>
      <c r="G64" s="51"/>
      <c r="H64" s="50"/>
      <c r="I64" s="48"/>
      <c r="J64" s="52"/>
      <c r="K64" s="52"/>
      <c r="L64" s="87"/>
      <c r="M64" s="56"/>
      <c r="N64" s="56"/>
      <c r="O64" s="56"/>
      <c r="P64" s="56"/>
      <c r="Q64" s="56"/>
      <c r="R64" s="5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2:29" ht="12.75">
      <c r="B65" s="43"/>
      <c r="C65" s="40"/>
      <c r="D65" s="44"/>
      <c r="E65" s="50"/>
      <c r="F65" s="50"/>
      <c r="G65" s="51"/>
      <c r="H65" s="50"/>
      <c r="I65" s="48"/>
      <c r="J65" s="52"/>
      <c r="K65" s="52"/>
      <c r="L65" s="87"/>
      <c r="M65" s="56"/>
      <c r="N65" s="56"/>
      <c r="O65" s="56"/>
      <c r="P65" s="56"/>
      <c r="Q65" s="56"/>
      <c r="R65" s="5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</row>
    <row r="66" spans="2:29" ht="12.75">
      <c r="B66" s="43"/>
      <c r="C66" s="40"/>
      <c r="D66" s="44"/>
      <c r="E66" s="50"/>
      <c r="F66" s="50"/>
      <c r="G66" s="51"/>
      <c r="H66" s="50"/>
      <c r="I66" s="48"/>
      <c r="J66" s="52"/>
      <c r="K66" s="62"/>
      <c r="L66" s="87"/>
      <c r="M66" s="56"/>
      <c r="N66" s="56"/>
      <c r="O66" s="56"/>
      <c r="P66" s="56"/>
      <c r="Q66" s="56"/>
      <c r="R66" s="5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</row>
    <row r="67" spans="2:29" ht="12.75" customHeight="1">
      <c r="B67" s="43"/>
      <c r="C67" s="40"/>
      <c r="D67" s="44"/>
      <c r="E67" s="50"/>
      <c r="F67" s="50"/>
      <c r="G67" s="51"/>
      <c r="H67" s="50"/>
      <c r="I67" s="48"/>
      <c r="J67" s="52"/>
      <c r="K67" s="62"/>
      <c r="L67" s="4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</row>
    <row r="68" spans="2:29" ht="12.75">
      <c r="B68" s="43"/>
      <c r="C68" s="40"/>
      <c r="D68" s="44"/>
      <c r="E68" s="50"/>
      <c r="F68" s="50"/>
      <c r="G68" s="51"/>
      <c r="H68" s="50"/>
      <c r="I68" s="48"/>
      <c r="J68" s="52"/>
      <c r="K68" s="62"/>
      <c r="L68" s="4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</row>
    <row r="69" spans="2:29" ht="12.75">
      <c r="B69" s="43"/>
      <c r="C69" s="40"/>
      <c r="D69" s="44"/>
      <c r="E69" s="50"/>
      <c r="F69" s="50"/>
      <c r="G69" s="51"/>
      <c r="H69" s="50"/>
      <c r="I69" s="48"/>
      <c r="J69" s="52"/>
      <c r="K69" s="62"/>
      <c r="L69" s="4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</row>
    <row r="70" spans="2:29" ht="12.75" hidden="1">
      <c r="B70" s="43"/>
      <c r="C70" s="40"/>
      <c r="D70" s="44"/>
      <c r="E70" s="50"/>
      <c r="F70" s="50"/>
      <c r="G70" s="51"/>
      <c r="H70" s="50"/>
      <c r="I70" s="48"/>
      <c r="J70" s="52"/>
      <c r="K70" s="62"/>
      <c r="L70" s="4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</row>
    <row r="71" spans="2:29" ht="12.75">
      <c r="B71" s="43"/>
      <c r="C71" s="40"/>
      <c r="D71" s="44"/>
      <c r="E71" s="50"/>
      <c r="F71" s="50"/>
      <c r="G71" s="51"/>
      <c r="H71" s="50"/>
      <c r="I71" s="48"/>
      <c r="J71" s="52"/>
      <c r="K71" s="62"/>
      <c r="L71" s="4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</row>
    <row r="72" spans="2:29" ht="39.75" customHeight="1">
      <c r="B72" s="43"/>
      <c r="C72" s="49"/>
      <c r="D72" s="44"/>
      <c r="E72" s="50"/>
      <c r="F72" s="50"/>
      <c r="G72" s="51"/>
      <c r="H72" s="50"/>
      <c r="I72" s="48"/>
      <c r="J72" s="52"/>
      <c r="K72" s="62"/>
      <c r="L72" s="4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</row>
    <row r="73" spans="2:29" ht="12.75">
      <c r="B73" s="43"/>
      <c r="C73" s="57"/>
      <c r="D73" s="54"/>
      <c r="E73" s="50"/>
      <c r="F73" s="50"/>
      <c r="G73" s="51"/>
      <c r="H73" s="50"/>
      <c r="I73" s="48"/>
      <c r="J73" s="52"/>
      <c r="K73" s="62"/>
      <c r="L73" s="4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</row>
    <row r="74" spans="2:29" ht="12.75">
      <c r="B74" s="43"/>
      <c r="C74" s="40"/>
      <c r="D74" s="58"/>
      <c r="E74" s="50"/>
      <c r="F74" s="50"/>
      <c r="G74" s="51"/>
      <c r="H74" s="50"/>
      <c r="I74" s="48"/>
      <c r="J74" s="52"/>
      <c r="K74" s="62"/>
      <c r="L74" s="4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</row>
    <row r="75" spans="2:29" ht="12.75">
      <c r="B75" s="43"/>
      <c r="C75" s="40"/>
      <c r="D75" s="44"/>
      <c r="E75" s="50"/>
      <c r="F75" s="50"/>
      <c r="G75" s="51"/>
      <c r="H75" s="50"/>
      <c r="I75" s="48"/>
      <c r="J75" s="52"/>
      <c r="K75" s="62"/>
      <c r="L75" s="4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</row>
    <row r="76" spans="2:29" ht="12.75">
      <c r="B76" s="43"/>
      <c r="C76" s="57"/>
      <c r="D76" s="40"/>
      <c r="E76" s="59"/>
      <c r="F76" s="59"/>
      <c r="G76" s="60"/>
      <c r="H76" s="59"/>
      <c r="I76" s="61"/>
      <c r="J76" s="62"/>
      <c r="K76" s="62"/>
      <c r="L76" s="4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</row>
    <row r="77" spans="2:29" ht="12.75">
      <c r="B77" s="43"/>
      <c r="C77" s="57"/>
      <c r="D77" s="57"/>
      <c r="E77" s="59"/>
      <c r="F77" s="59"/>
      <c r="G77" s="60"/>
      <c r="H77" s="59"/>
      <c r="I77" s="61"/>
      <c r="J77" s="62"/>
      <c r="K77" s="62"/>
      <c r="L77" s="4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</row>
    <row r="78" spans="2:29" ht="12.75">
      <c r="B78" s="43"/>
      <c r="C78" s="57"/>
      <c r="D78" s="57"/>
      <c r="E78" s="59"/>
      <c r="F78" s="59"/>
      <c r="G78" s="60"/>
      <c r="H78" s="59"/>
      <c r="I78" s="61"/>
      <c r="J78" s="62"/>
      <c r="K78" s="62"/>
      <c r="L78" s="4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</row>
    <row r="79" spans="2:29" ht="12.75" hidden="1">
      <c r="B79" s="43"/>
      <c r="C79" s="57"/>
      <c r="D79" s="57"/>
      <c r="E79" s="59"/>
      <c r="F79" s="59"/>
      <c r="G79" s="60"/>
      <c r="H79" s="59"/>
      <c r="I79" s="61"/>
      <c r="J79" s="62"/>
      <c r="K79" s="62"/>
      <c r="L79" s="4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</row>
    <row r="80" spans="2:29" ht="12.75" hidden="1">
      <c r="B80" s="43"/>
      <c r="C80" s="57"/>
      <c r="D80" s="57"/>
      <c r="E80" s="59"/>
      <c r="F80" s="59"/>
      <c r="G80" s="60"/>
      <c r="H80" s="59"/>
      <c r="I80" s="61"/>
      <c r="J80" s="62"/>
      <c r="K80" s="62"/>
      <c r="L80" s="4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</row>
    <row r="81" spans="2:29" ht="12.75">
      <c r="B81" s="43"/>
      <c r="C81" s="57"/>
      <c r="D81" s="57"/>
      <c r="E81" s="59"/>
      <c r="F81" s="59"/>
      <c r="G81" s="60"/>
      <c r="H81" s="59"/>
      <c r="I81" s="61"/>
      <c r="J81" s="62"/>
      <c r="K81" s="62"/>
      <c r="L81" s="88"/>
      <c r="M81" s="63"/>
      <c r="N81" s="63"/>
      <c r="O81" s="63"/>
      <c r="P81" s="63"/>
      <c r="Q81" s="63"/>
      <c r="R81" s="63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</row>
    <row r="82" spans="2:29" ht="14.25" customHeight="1">
      <c r="B82" s="43"/>
      <c r="C82" s="57"/>
      <c r="D82" s="57"/>
      <c r="E82" s="59"/>
      <c r="F82" s="59"/>
      <c r="G82" s="60"/>
      <c r="H82" s="59"/>
      <c r="I82" s="61"/>
      <c r="J82" s="62"/>
      <c r="K82" s="62"/>
      <c r="L82" s="88"/>
      <c r="M82" s="63"/>
      <c r="N82" s="63"/>
      <c r="O82" s="63"/>
      <c r="P82" s="63"/>
      <c r="Q82" s="63"/>
      <c r="R82" s="63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</row>
    <row r="83" spans="2:29" ht="28.5" customHeight="1">
      <c r="B83" s="13"/>
      <c r="C83" s="57"/>
      <c r="D83" s="57"/>
      <c r="E83" s="59"/>
      <c r="F83" s="59"/>
      <c r="G83" s="60"/>
      <c r="H83" s="59"/>
      <c r="I83" s="61"/>
      <c r="J83" s="62"/>
      <c r="K83" s="62"/>
      <c r="L83" s="4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</row>
    <row r="84" spans="2:29" ht="15" customHeight="1">
      <c r="B84" s="13"/>
      <c r="C84" s="57"/>
      <c r="D84" s="57"/>
      <c r="E84" s="59"/>
      <c r="F84" s="59"/>
      <c r="G84" s="60"/>
      <c r="H84" s="59"/>
      <c r="I84" s="61"/>
      <c r="J84" s="62"/>
      <c r="K84" s="62"/>
      <c r="L84" s="4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</row>
    <row r="85" spans="2:29" s="55" customFormat="1" ht="12.75">
      <c r="B85" s="13"/>
      <c r="C85" s="57"/>
      <c r="D85" s="57"/>
      <c r="E85" s="59"/>
      <c r="F85" s="59"/>
      <c r="G85" s="60"/>
      <c r="H85" s="59"/>
      <c r="I85" s="61"/>
      <c r="J85" s="62"/>
      <c r="K85" s="62"/>
      <c r="L85" s="4"/>
      <c r="M85" s="6"/>
      <c r="N85" s="6"/>
      <c r="O85" s="6"/>
      <c r="P85" s="6"/>
      <c r="Q85" s="6"/>
      <c r="R85" s="6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</row>
    <row r="86" spans="2:29" s="55" customFormat="1" ht="12.75">
      <c r="B86" s="53"/>
      <c r="C86" s="57"/>
      <c r="D86" s="57"/>
      <c r="E86" s="59"/>
      <c r="F86" s="59"/>
      <c r="G86" s="60"/>
      <c r="H86" s="59"/>
      <c r="I86" s="61"/>
      <c r="J86" s="62"/>
      <c r="K86" s="62"/>
      <c r="L86" s="88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</row>
    <row r="87" spans="2:29" ht="12.75" hidden="1">
      <c r="B87" s="53"/>
      <c r="C87" s="57"/>
      <c r="D87" s="57"/>
      <c r="E87" s="59"/>
      <c r="F87" s="59"/>
      <c r="G87" s="60"/>
      <c r="H87" s="59"/>
      <c r="I87" s="61"/>
      <c r="J87" s="62"/>
      <c r="K87" s="62"/>
      <c r="L87" s="4"/>
      <c r="M87" s="2"/>
      <c r="N87" s="2"/>
      <c r="O87" s="2"/>
      <c r="P87" s="2"/>
      <c r="Q87" s="2"/>
      <c r="R87" s="2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</row>
    <row r="88" spans="2:29" ht="12.75">
      <c r="B88" s="43"/>
      <c r="C88" s="57"/>
      <c r="D88" s="57"/>
      <c r="E88" s="59"/>
      <c r="F88" s="59"/>
      <c r="G88" s="60"/>
      <c r="H88" s="59"/>
      <c r="I88" s="61"/>
      <c r="J88" s="62"/>
      <c r="K88" s="62"/>
      <c r="L88" s="88"/>
      <c r="M88" s="63"/>
      <c r="N88" s="63"/>
      <c r="O88" s="63"/>
      <c r="P88" s="63"/>
      <c r="Q88" s="63"/>
      <c r="R88" s="63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</row>
    <row r="89" spans="2:29" ht="12.75">
      <c r="B89" s="43"/>
      <c r="C89" s="49"/>
      <c r="D89" s="57"/>
      <c r="E89" s="59"/>
      <c r="F89" s="59"/>
      <c r="G89" s="60"/>
      <c r="H89" s="59"/>
      <c r="I89" s="61"/>
      <c r="J89" s="62"/>
      <c r="K89" s="62"/>
      <c r="L89" s="88"/>
      <c r="M89" s="63"/>
      <c r="N89" s="63"/>
      <c r="O89" s="63"/>
      <c r="P89" s="63"/>
      <c r="Q89" s="63"/>
      <c r="R89" s="63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</row>
    <row r="90" spans="2:29" s="55" customFormat="1" ht="12.75">
      <c r="B90" s="43"/>
      <c r="C90" s="49"/>
      <c r="D90" s="49"/>
      <c r="E90" s="59"/>
      <c r="F90" s="59"/>
      <c r="G90" s="60"/>
      <c r="H90" s="59"/>
      <c r="I90" s="61"/>
      <c r="J90" s="62"/>
      <c r="K90" s="62"/>
      <c r="L90" s="4"/>
      <c r="M90" s="6"/>
      <c r="N90" s="6"/>
      <c r="O90" s="6"/>
      <c r="P90" s="6"/>
      <c r="Q90" s="6"/>
      <c r="R90" s="6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</row>
    <row r="91" spans="2:29" s="32" customFormat="1" ht="12.75">
      <c r="B91" s="53"/>
      <c r="C91" s="40"/>
      <c r="D91" s="49"/>
      <c r="E91" s="59"/>
      <c r="F91" s="59"/>
      <c r="G91" s="60"/>
      <c r="H91" s="59"/>
      <c r="I91" s="61"/>
      <c r="J91" s="62"/>
      <c r="K91" s="62"/>
      <c r="L91" s="4"/>
      <c r="M91" s="6"/>
      <c r="N91" s="6"/>
      <c r="O91" s="6"/>
      <c r="P91" s="6"/>
      <c r="Q91" s="6"/>
      <c r="R91" s="6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2:29" s="55" customFormat="1" ht="12.75">
      <c r="B92" s="43"/>
      <c r="C92" s="40"/>
      <c r="D92" s="40"/>
      <c r="E92" s="59"/>
      <c r="F92" s="59"/>
      <c r="G92" s="60"/>
      <c r="H92" s="59"/>
      <c r="I92" s="61"/>
      <c r="J92" s="62"/>
      <c r="K92" s="62"/>
      <c r="L92" s="4"/>
      <c r="M92" s="6"/>
      <c r="N92" s="6"/>
      <c r="O92" s="6"/>
      <c r="P92" s="6"/>
      <c r="Q92" s="6"/>
      <c r="R92" s="6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</row>
    <row r="93" spans="2:29" s="55" customFormat="1" ht="12.75">
      <c r="B93" s="53"/>
      <c r="C93" s="40"/>
      <c r="D93" s="40"/>
      <c r="E93" s="59"/>
      <c r="F93" s="59"/>
      <c r="G93" s="60"/>
      <c r="H93" s="59"/>
      <c r="I93" s="61"/>
      <c r="J93" s="62"/>
      <c r="K93" s="62"/>
      <c r="L93" s="4"/>
      <c r="M93" s="6"/>
      <c r="N93" s="6"/>
      <c r="O93" s="6"/>
      <c r="P93" s="6"/>
      <c r="Q93" s="6"/>
      <c r="R93" s="6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</row>
    <row r="94" spans="2:29" ht="12.75">
      <c r="B94" s="53"/>
      <c r="C94" s="64"/>
      <c r="D94" s="40"/>
      <c r="E94" s="59"/>
      <c r="F94" s="59"/>
      <c r="G94" s="60"/>
      <c r="H94" s="59"/>
      <c r="I94" s="61"/>
      <c r="J94" s="62"/>
      <c r="K94" s="62"/>
      <c r="L94" s="4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</row>
    <row r="95" spans="2:29" ht="36.75" customHeight="1">
      <c r="B95" s="13"/>
      <c r="C95" s="57"/>
      <c r="D95" s="64"/>
      <c r="E95" s="59"/>
      <c r="F95" s="59"/>
      <c r="G95" s="60"/>
      <c r="H95" s="59"/>
      <c r="I95" s="61"/>
      <c r="J95" s="62"/>
      <c r="K95" s="62"/>
      <c r="L95" s="4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</row>
    <row r="96" spans="2:29" ht="12.75">
      <c r="B96" s="13"/>
      <c r="C96" s="57"/>
      <c r="D96" s="57"/>
      <c r="E96" s="60"/>
      <c r="F96" s="60"/>
      <c r="G96" s="60"/>
      <c r="H96" s="60"/>
      <c r="I96" s="61"/>
      <c r="J96" s="62"/>
      <c r="K96" s="62"/>
      <c r="L96" s="4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</row>
    <row r="97" spans="2:29" ht="12.75">
      <c r="B97" s="13"/>
      <c r="C97" s="49"/>
      <c r="D97" s="57"/>
      <c r="E97" s="59"/>
      <c r="F97" s="59"/>
      <c r="G97" s="60"/>
      <c r="H97" s="59"/>
      <c r="I97" s="61"/>
      <c r="J97" s="62"/>
      <c r="K97" s="62"/>
      <c r="L97" s="4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</row>
    <row r="98" spans="2:29" ht="12.75">
      <c r="B98" s="13"/>
      <c r="C98" s="40"/>
      <c r="D98" s="49"/>
      <c r="E98" s="59"/>
      <c r="F98" s="59"/>
      <c r="G98" s="60"/>
      <c r="H98" s="59"/>
      <c r="I98" s="61"/>
      <c r="J98" s="62"/>
      <c r="K98" s="62"/>
      <c r="L98" s="4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</row>
    <row r="99" spans="2:29" ht="12.75">
      <c r="B99" s="13"/>
      <c r="C99" s="40"/>
      <c r="D99" s="40"/>
      <c r="E99" s="59"/>
      <c r="F99" s="59"/>
      <c r="G99" s="60"/>
      <c r="H99" s="59"/>
      <c r="I99" s="61"/>
      <c r="J99" s="62"/>
      <c r="K99" s="62"/>
      <c r="L99" s="4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</row>
    <row r="100" spans="2:11" ht="12.75">
      <c r="B100" s="13"/>
      <c r="C100" s="40"/>
      <c r="D100" s="40"/>
      <c r="E100" s="60"/>
      <c r="F100" s="60"/>
      <c r="G100" s="60"/>
      <c r="H100" s="60"/>
      <c r="I100" s="61"/>
      <c r="J100" s="62"/>
      <c r="K100" s="62"/>
    </row>
    <row r="101" spans="2:11" ht="12.75">
      <c r="B101" s="13"/>
      <c r="C101" s="40"/>
      <c r="D101" s="40"/>
      <c r="E101" s="60"/>
      <c r="F101" s="60"/>
      <c r="G101" s="60"/>
      <c r="H101" s="60"/>
      <c r="I101" s="61"/>
      <c r="J101" s="62"/>
      <c r="K101" s="62"/>
    </row>
    <row r="102" spans="2:11" ht="12.75">
      <c r="B102" s="13"/>
      <c r="C102" s="40"/>
      <c r="D102" s="40"/>
      <c r="E102" s="60"/>
      <c r="F102" s="60"/>
      <c r="G102" s="60"/>
      <c r="H102" s="60"/>
      <c r="I102" s="61"/>
      <c r="J102" s="62"/>
      <c r="K102" s="62"/>
    </row>
    <row r="103" spans="2:11" ht="12.75">
      <c r="B103" s="13"/>
      <c r="C103" s="40"/>
      <c r="D103" s="40"/>
      <c r="E103" s="60"/>
      <c r="F103" s="60"/>
      <c r="G103" s="60"/>
      <c r="H103" s="60"/>
      <c r="I103" s="61"/>
      <c r="J103" s="62"/>
      <c r="K103" s="62"/>
    </row>
    <row r="104" spans="2:11" ht="12.75">
      <c r="B104" s="13"/>
      <c r="C104" s="40"/>
      <c r="D104" s="40"/>
      <c r="E104" s="60"/>
      <c r="F104" s="60"/>
      <c r="G104" s="60"/>
      <c r="H104" s="60"/>
      <c r="I104" s="61"/>
      <c r="J104" s="62"/>
      <c r="K104" s="62"/>
    </row>
    <row r="105" spans="2:11" ht="12.75">
      <c r="B105" s="13"/>
      <c r="C105" s="40"/>
      <c r="D105" s="40"/>
      <c r="E105" s="60"/>
      <c r="F105" s="60"/>
      <c r="G105" s="60"/>
      <c r="H105" s="60"/>
      <c r="I105" s="61"/>
      <c r="J105" s="62"/>
      <c r="K105" s="62"/>
    </row>
    <row r="106" spans="2:11" ht="12.75">
      <c r="B106" s="13"/>
      <c r="C106" s="40"/>
      <c r="D106" s="40"/>
      <c r="E106" s="60"/>
      <c r="F106" s="60"/>
      <c r="G106" s="60"/>
      <c r="H106" s="60"/>
      <c r="I106" s="61"/>
      <c r="J106" s="62"/>
      <c r="K106" s="62"/>
    </row>
    <row r="107" spans="2:11" ht="12.75">
      <c r="B107" s="13"/>
      <c r="C107" s="40"/>
      <c r="D107" s="40"/>
      <c r="E107" s="60"/>
      <c r="F107" s="60"/>
      <c r="G107" s="60"/>
      <c r="H107" s="60"/>
      <c r="I107" s="61"/>
      <c r="J107" s="62"/>
      <c r="K107" s="62"/>
    </row>
    <row r="108" spans="2:11" ht="12.75">
      <c r="B108" s="13"/>
      <c r="C108" s="40"/>
      <c r="D108" s="40"/>
      <c r="E108" s="60"/>
      <c r="F108" s="60"/>
      <c r="G108" s="60"/>
      <c r="H108" s="60"/>
      <c r="I108" s="61"/>
      <c r="J108" s="62"/>
      <c r="K108" s="62"/>
    </row>
    <row r="109" spans="2:11" ht="12.75">
      <c r="B109" s="13"/>
      <c r="C109" s="40"/>
      <c r="D109" s="40"/>
      <c r="E109" s="60"/>
      <c r="F109" s="60"/>
      <c r="G109" s="60"/>
      <c r="H109" s="60"/>
      <c r="I109" s="61"/>
      <c r="J109" s="62"/>
      <c r="K109" s="62"/>
    </row>
    <row r="110" spans="2:11" ht="12.75">
      <c r="B110" s="13"/>
      <c r="C110" s="40"/>
      <c r="D110" s="40"/>
      <c r="E110" s="60"/>
      <c r="F110" s="60"/>
      <c r="G110" s="60"/>
      <c r="H110" s="60"/>
      <c r="I110" s="61"/>
      <c r="J110" s="62"/>
      <c r="K110" s="62"/>
    </row>
    <row r="111" spans="2:11" ht="12.75">
      <c r="B111" s="13"/>
      <c r="C111" s="40"/>
      <c r="D111" s="40"/>
      <c r="E111" s="60"/>
      <c r="F111" s="60"/>
      <c r="G111" s="60"/>
      <c r="H111" s="60"/>
      <c r="I111" s="61"/>
      <c r="J111" s="62"/>
      <c r="K111" s="62"/>
    </row>
    <row r="112" spans="2:11" ht="12.75">
      <c r="B112" s="13"/>
      <c r="C112" s="40"/>
      <c r="D112" s="40"/>
      <c r="E112" s="60"/>
      <c r="F112" s="60"/>
      <c r="G112" s="60"/>
      <c r="H112" s="60"/>
      <c r="I112" s="61"/>
      <c r="J112" s="62"/>
      <c r="K112" s="62"/>
    </row>
    <row r="113" spans="2:11" ht="12.75">
      <c r="B113" s="13"/>
      <c r="C113" s="40"/>
      <c r="D113" s="40"/>
      <c r="E113" s="60"/>
      <c r="F113" s="60"/>
      <c r="G113" s="60"/>
      <c r="H113" s="60"/>
      <c r="I113" s="61"/>
      <c r="J113" s="62"/>
      <c r="K113" s="62"/>
    </row>
    <row r="114" spans="2:11" ht="12.75">
      <c r="B114" s="13"/>
      <c r="C114" s="40"/>
      <c r="D114" s="40"/>
      <c r="E114" s="60"/>
      <c r="F114" s="60"/>
      <c r="G114" s="60"/>
      <c r="H114" s="60"/>
      <c r="I114" s="61"/>
      <c r="J114" s="62"/>
      <c r="K114" s="62"/>
    </row>
    <row r="115" spans="2:11" ht="12.75">
      <c r="B115" s="13"/>
      <c r="C115" s="40"/>
      <c r="D115" s="40"/>
      <c r="E115" s="60"/>
      <c r="F115" s="60"/>
      <c r="G115" s="60"/>
      <c r="H115" s="60"/>
      <c r="I115" s="61"/>
      <c r="J115" s="62"/>
      <c r="K115" s="62"/>
    </row>
    <row r="116" spans="2:11" ht="12.75">
      <c r="B116" s="13"/>
      <c r="C116" s="40"/>
      <c r="D116" s="40"/>
      <c r="E116" s="60"/>
      <c r="F116" s="60"/>
      <c r="G116" s="60"/>
      <c r="H116" s="60"/>
      <c r="I116" s="61"/>
      <c r="J116" s="62"/>
      <c r="K116" s="62"/>
    </row>
    <row r="117" spans="2:11" ht="12.75">
      <c r="B117" s="13"/>
      <c r="C117" s="40"/>
      <c r="D117" s="40"/>
      <c r="E117" s="60"/>
      <c r="F117" s="60"/>
      <c r="G117" s="60"/>
      <c r="H117" s="60"/>
      <c r="I117" s="61"/>
      <c r="J117" s="62"/>
      <c r="K117" s="62"/>
    </row>
    <row r="118" spans="2:11" ht="12.75">
      <c r="B118" s="13"/>
      <c r="C118" s="40"/>
      <c r="D118" s="40"/>
      <c r="E118" s="60"/>
      <c r="F118" s="60"/>
      <c r="G118" s="60"/>
      <c r="H118" s="60"/>
      <c r="I118" s="61"/>
      <c r="J118" s="62"/>
      <c r="K118" s="62"/>
    </row>
    <row r="119" spans="2:11" ht="12.75">
      <c r="B119" s="13"/>
      <c r="C119" s="40"/>
      <c r="D119" s="40"/>
      <c r="E119" s="60"/>
      <c r="F119" s="60"/>
      <c r="G119" s="60"/>
      <c r="H119" s="60"/>
      <c r="I119" s="61"/>
      <c r="J119" s="62"/>
      <c r="K119" s="62"/>
    </row>
    <row r="120" spans="2:11" ht="12.75">
      <c r="B120" s="13"/>
      <c r="C120" s="40"/>
      <c r="D120" s="40"/>
      <c r="E120" s="60"/>
      <c r="F120" s="60"/>
      <c r="G120" s="60"/>
      <c r="H120" s="60"/>
      <c r="I120" s="61"/>
      <c r="J120" s="62"/>
      <c r="K120" s="62"/>
    </row>
    <row r="121" spans="2:11" ht="12.75">
      <c r="B121" s="13"/>
      <c r="C121" s="40"/>
      <c r="D121" s="40"/>
      <c r="E121" s="60"/>
      <c r="F121" s="60"/>
      <c r="G121" s="60"/>
      <c r="H121" s="60"/>
      <c r="I121" s="61"/>
      <c r="J121" s="62"/>
      <c r="K121" s="62"/>
    </row>
    <row r="122" spans="2:11" ht="12.75">
      <c r="B122" s="13"/>
      <c r="C122" s="40"/>
      <c r="D122" s="40"/>
      <c r="E122" s="60"/>
      <c r="F122" s="60"/>
      <c r="G122" s="60"/>
      <c r="H122" s="60"/>
      <c r="I122" s="61"/>
      <c r="J122" s="62"/>
      <c r="K122" s="62"/>
    </row>
    <row r="123" spans="2:11" ht="12.75">
      <c r="B123" s="13"/>
      <c r="C123" s="40"/>
      <c r="D123" s="40"/>
      <c r="E123" s="60"/>
      <c r="F123" s="60"/>
      <c r="G123" s="60"/>
      <c r="H123" s="60"/>
      <c r="I123" s="61"/>
      <c r="J123" s="62"/>
      <c r="K123" s="62"/>
    </row>
    <row r="124" spans="2:11" ht="12.75">
      <c r="B124" s="13"/>
      <c r="C124" s="40"/>
      <c r="D124" s="40"/>
      <c r="E124" s="60"/>
      <c r="F124" s="60"/>
      <c r="G124" s="60"/>
      <c r="H124" s="60"/>
      <c r="I124" s="61"/>
      <c r="J124" s="62"/>
      <c r="K124" s="62"/>
    </row>
    <row r="125" spans="2:11" ht="12.75">
      <c r="B125" s="13"/>
      <c r="C125" s="40"/>
      <c r="D125" s="40"/>
      <c r="E125" s="60"/>
      <c r="F125" s="60"/>
      <c r="G125" s="60"/>
      <c r="H125" s="60"/>
      <c r="I125" s="61"/>
      <c r="J125" s="62"/>
      <c r="K125" s="62"/>
    </row>
    <row r="126" spans="2:11" ht="12.75">
      <c r="B126" s="13"/>
      <c r="C126" s="40"/>
      <c r="D126" s="40"/>
      <c r="E126" s="60"/>
      <c r="F126" s="60"/>
      <c r="G126" s="60"/>
      <c r="H126" s="60"/>
      <c r="I126" s="61"/>
      <c r="J126" s="62"/>
      <c r="K126" s="62"/>
    </row>
    <row r="127" spans="2:11" ht="12.75">
      <c r="B127" s="13"/>
      <c r="C127" s="40"/>
      <c r="D127" s="40"/>
      <c r="E127" s="60"/>
      <c r="F127" s="60"/>
      <c r="G127" s="60"/>
      <c r="H127" s="60"/>
      <c r="I127" s="61"/>
      <c r="J127" s="62"/>
      <c r="K127" s="62"/>
    </row>
    <row r="128" spans="2:11" ht="12.75">
      <c r="B128" s="13"/>
      <c r="C128" s="40"/>
      <c r="D128" s="40"/>
      <c r="E128" s="60"/>
      <c r="F128" s="60"/>
      <c r="G128" s="60"/>
      <c r="H128" s="60"/>
      <c r="I128" s="61"/>
      <c r="J128" s="62"/>
      <c r="K128" s="62"/>
    </row>
    <row r="129" spans="2:11" ht="12.75">
      <c r="B129" s="13"/>
      <c r="C129" s="40"/>
      <c r="D129" s="40"/>
      <c r="E129" s="60"/>
      <c r="F129" s="60"/>
      <c r="G129" s="60"/>
      <c r="H129" s="60"/>
      <c r="I129" s="61"/>
      <c r="J129" s="62"/>
      <c r="K129" s="62"/>
    </row>
    <row r="130" spans="2:11" ht="12.75">
      <c r="B130" s="13"/>
      <c r="C130" s="40"/>
      <c r="D130" s="40"/>
      <c r="E130" s="60"/>
      <c r="F130" s="60"/>
      <c r="G130" s="60"/>
      <c r="H130" s="60"/>
      <c r="I130" s="61"/>
      <c r="J130" s="62"/>
      <c r="K130" s="62"/>
    </row>
    <row r="131" spans="2:11" ht="12.75">
      <c r="B131" s="13"/>
      <c r="C131" s="40"/>
      <c r="D131" s="40"/>
      <c r="E131" s="60"/>
      <c r="F131" s="60"/>
      <c r="G131" s="60"/>
      <c r="H131" s="60"/>
      <c r="I131" s="61"/>
      <c r="J131" s="62"/>
      <c r="K131" s="62"/>
    </row>
    <row r="132" spans="2:11" ht="12.75">
      <c r="B132" s="13"/>
      <c r="C132" s="40"/>
      <c r="D132" s="40"/>
      <c r="E132" s="60"/>
      <c r="F132" s="60"/>
      <c r="G132" s="60"/>
      <c r="H132" s="60"/>
      <c r="I132" s="61"/>
      <c r="J132" s="62"/>
      <c r="K132" s="62"/>
    </row>
    <row r="133" spans="2:11" ht="12.75">
      <c r="B133" s="13"/>
      <c r="C133" s="40"/>
      <c r="D133" s="40"/>
      <c r="E133" s="60"/>
      <c r="F133" s="60"/>
      <c r="G133" s="60"/>
      <c r="H133" s="60"/>
      <c r="I133" s="61"/>
      <c r="J133" s="62"/>
      <c r="K133" s="62"/>
    </row>
    <row r="134" spans="2:11" ht="12.75">
      <c r="B134" s="13"/>
      <c r="C134" s="40"/>
      <c r="D134" s="40"/>
      <c r="E134" s="60"/>
      <c r="F134" s="60"/>
      <c r="G134" s="60"/>
      <c r="H134" s="60"/>
      <c r="I134" s="61"/>
      <c r="J134" s="62"/>
      <c r="K134" s="62"/>
    </row>
    <row r="135" spans="2:11" ht="12.75">
      <c r="B135" s="13"/>
      <c r="C135" s="40"/>
      <c r="D135" s="40"/>
      <c r="E135" s="60"/>
      <c r="F135" s="60"/>
      <c r="G135" s="60"/>
      <c r="H135" s="60"/>
      <c r="I135" s="61"/>
      <c r="J135" s="62"/>
      <c r="K135" s="62"/>
    </row>
    <row r="136" spans="2:11" ht="12.75">
      <c r="B136" s="13"/>
      <c r="C136" s="40"/>
      <c r="D136" s="40"/>
      <c r="E136" s="60"/>
      <c r="F136" s="60"/>
      <c r="G136" s="60"/>
      <c r="H136" s="60"/>
      <c r="I136" s="61"/>
      <c r="J136" s="62"/>
      <c r="K136" s="62"/>
    </row>
    <row r="137" spans="2:11" ht="12.75">
      <c r="B137" s="13"/>
      <c r="C137" s="40"/>
      <c r="D137" s="40"/>
      <c r="E137" s="60"/>
      <c r="F137" s="60"/>
      <c r="G137" s="60"/>
      <c r="H137" s="60"/>
      <c r="I137" s="61"/>
      <c r="J137" s="62"/>
      <c r="K137" s="62"/>
    </row>
    <row r="138" spans="2:11" ht="12.75">
      <c r="B138" s="13"/>
      <c r="C138" s="40"/>
      <c r="D138" s="40"/>
      <c r="E138" s="60"/>
      <c r="F138" s="60"/>
      <c r="G138" s="60"/>
      <c r="H138" s="60"/>
      <c r="I138" s="61"/>
      <c r="J138" s="62"/>
      <c r="K138" s="62"/>
    </row>
    <row r="139" spans="2:11" ht="12.75">
      <c r="B139" s="13"/>
      <c r="C139" s="40"/>
      <c r="D139" s="40"/>
      <c r="E139" s="60"/>
      <c r="F139" s="60"/>
      <c r="G139" s="60"/>
      <c r="H139" s="60"/>
      <c r="I139" s="61"/>
      <c r="J139" s="62"/>
      <c r="K139" s="62"/>
    </row>
    <row r="140" spans="2:11" ht="12.75">
      <c r="B140" s="13"/>
      <c r="C140" s="40"/>
      <c r="D140" s="40"/>
      <c r="E140" s="60"/>
      <c r="F140" s="60"/>
      <c r="G140" s="60"/>
      <c r="H140" s="60"/>
      <c r="I140" s="61"/>
      <c r="J140" s="62"/>
      <c r="K140" s="62"/>
    </row>
    <row r="141" spans="2:11" ht="12.75">
      <c r="B141" s="13"/>
      <c r="C141" s="40"/>
      <c r="D141" s="40"/>
      <c r="E141" s="60"/>
      <c r="F141" s="60"/>
      <c r="G141" s="60"/>
      <c r="H141" s="60"/>
      <c r="I141" s="61"/>
      <c r="J141" s="62"/>
      <c r="K141" s="62"/>
    </row>
    <row r="142" spans="2:11" ht="12.75">
      <c r="B142" s="13"/>
      <c r="C142" s="40"/>
      <c r="D142" s="40"/>
      <c r="E142" s="60"/>
      <c r="F142" s="60"/>
      <c r="G142" s="60"/>
      <c r="H142" s="60"/>
      <c r="I142" s="61"/>
      <c r="J142" s="62"/>
      <c r="K142" s="62"/>
    </row>
    <row r="143" spans="2:11" ht="12.75">
      <c r="B143" s="13"/>
      <c r="C143" s="40"/>
      <c r="D143" s="40"/>
      <c r="E143" s="60"/>
      <c r="F143" s="60"/>
      <c r="G143" s="60"/>
      <c r="H143" s="60"/>
      <c r="I143" s="61"/>
      <c r="J143" s="62"/>
      <c r="K143" s="62"/>
    </row>
    <row r="144" spans="2:11" ht="12.75">
      <c r="B144" s="13"/>
      <c r="C144" s="40"/>
      <c r="D144" s="40"/>
      <c r="E144" s="60"/>
      <c r="F144" s="60"/>
      <c r="G144" s="60"/>
      <c r="H144" s="60"/>
      <c r="I144" s="61"/>
      <c r="J144" s="62"/>
      <c r="K144" s="62"/>
    </row>
    <row r="145" spans="2:11" ht="12.75">
      <c r="B145" s="13"/>
      <c r="C145" s="40"/>
      <c r="D145" s="40"/>
      <c r="E145" s="60"/>
      <c r="F145" s="60"/>
      <c r="G145" s="60"/>
      <c r="H145" s="60"/>
      <c r="I145" s="61"/>
      <c r="J145" s="62"/>
      <c r="K145" s="62"/>
    </row>
    <row r="146" spans="2:11" ht="12.75">
      <c r="B146" s="13"/>
      <c r="C146" s="40"/>
      <c r="D146" s="40"/>
      <c r="E146" s="60"/>
      <c r="F146" s="60"/>
      <c r="G146" s="60"/>
      <c r="H146" s="60"/>
      <c r="I146" s="61"/>
      <c r="J146" s="62"/>
      <c r="K146" s="62"/>
    </row>
    <row r="147" spans="2:11" ht="12.75">
      <c r="B147" s="13"/>
      <c r="C147" s="40"/>
      <c r="D147" s="40"/>
      <c r="E147" s="60"/>
      <c r="F147" s="60"/>
      <c r="G147" s="60"/>
      <c r="H147" s="60"/>
      <c r="I147" s="61"/>
      <c r="J147" s="62"/>
      <c r="K147" s="62"/>
    </row>
    <row r="148" spans="2:11" ht="12.75">
      <c r="B148" s="13"/>
      <c r="C148" s="40"/>
      <c r="D148" s="40"/>
      <c r="E148" s="60"/>
      <c r="F148" s="60"/>
      <c r="G148" s="60"/>
      <c r="H148" s="60"/>
      <c r="I148" s="61"/>
      <c r="J148" s="62"/>
      <c r="K148" s="62"/>
    </row>
    <row r="149" spans="2:11" ht="12.75">
      <c r="B149" s="13"/>
      <c r="C149" s="40"/>
      <c r="D149" s="40"/>
      <c r="E149" s="60"/>
      <c r="F149" s="60"/>
      <c r="G149" s="60"/>
      <c r="H149" s="60"/>
      <c r="I149" s="61"/>
      <c r="J149" s="62"/>
      <c r="K149" s="62"/>
    </row>
    <row r="150" spans="2:11" ht="12.75">
      <c r="B150" s="13"/>
      <c r="C150" s="40"/>
      <c r="D150" s="40"/>
      <c r="E150" s="60"/>
      <c r="F150" s="60"/>
      <c r="G150" s="60"/>
      <c r="H150" s="60"/>
      <c r="I150" s="61"/>
      <c r="J150" s="62"/>
      <c r="K150" s="62"/>
    </row>
    <row r="151" spans="2:11" ht="12.75">
      <c r="B151" s="13"/>
      <c r="C151" s="40"/>
      <c r="D151" s="40"/>
      <c r="E151" s="60"/>
      <c r="F151" s="60"/>
      <c r="G151" s="60"/>
      <c r="H151" s="60"/>
      <c r="I151" s="61"/>
      <c r="J151" s="62"/>
      <c r="K151" s="62"/>
    </row>
    <row r="152" spans="2:11" ht="12.75">
      <c r="B152" s="13"/>
      <c r="C152" s="40"/>
      <c r="D152" s="40"/>
      <c r="E152" s="60"/>
      <c r="F152" s="60"/>
      <c r="G152" s="60"/>
      <c r="H152" s="60"/>
      <c r="I152" s="61"/>
      <c r="J152" s="62"/>
      <c r="K152" s="62"/>
    </row>
    <row r="153" spans="2:11" ht="12.75">
      <c r="B153" s="13"/>
      <c r="C153" s="40"/>
      <c r="D153" s="40"/>
      <c r="E153" s="60"/>
      <c r="F153" s="60"/>
      <c r="G153" s="60"/>
      <c r="H153" s="60"/>
      <c r="I153" s="61"/>
      <c r="J153" s="62"/>
      <c r="K153" s="62"/>
    </row>
    <row r="154" spans="2:11" ht="12.75">
      <c r="B154" s="13"/>
      <c r="C154" s="40"/>
      <c r="D154" s="40"/>
      <c r="E154" s="60"/>
      <c r="F154" s="60"/>
      <c r="G154" s="60"/>
      <c r="H154" s="60"/>
      <c r="I154" s="61"/>
      <c r="J154" s="62"/>
      <c r="K154" s="62"/>
    </row>
    <row r="155" spans="2:11" ht="12.75">
      <c r="B155" s="13"/>
      <c r="C155" s="40"/>
      <c r="D155" s="40"/>
      <c r="E155" s="60"/>
      <c r="F155" s="60"/>
      <c r="G155" s="60"/>
      <c r="H155" s="60"/>
      <c r="I155" s="61"/>
      <c r="J155" s="62"/>
      <c r="K155" s="62"/>
    </row>
    <row r="156" spans="2:11" ht="12.75">
      <c r="B156" s="13"/>
      <c r="C156" s="40"/>
      <c r="D156" s="40"/>
      <c r="E156" s="60"/>
      <c r="F156" s="60"/>
      <c r="G156" s="60"/>
      <c r="H156" s="60"/>
      <c r="I156" s="61"/>
      <c r="J156" s="62"/>
      <c r="K156" s="62"/>
    </row>
    <row r="157" spans="2:11" ht="12.75">
      <c r="B157" s="13"/>
      <c r="C157" s="40"/>
      <c r="D157" s="40"/>
      <c r="E157" s="60"/>
      <c r="F157" s="60"/>
      <c r="G157" s="60"/>
      <c r="H157" s="60"/>
      <c r="I157" s="61"/>
      <c r="J157" s="62"/>
      <c r="K157" s="62"/>
    </row>
    <row r="158" spans="2:11" ht="12.75">
      <c r="B158" s="13"/>
      <c r="C158" s="40"/>
      <c r="D158" s="40"/>
      <c r="E158" s="60"/>
      <c r="F158" s="60"/>
      <c r="G158" s="60"/>
      <c r="H158" s="60"/>
      <c r="I158" s="61"/>
      <c r="J158" s="62"/>
      <c r="K158" s="62"/>
    </row>
    <row r="159" spans="2:11" ht="12.75">
      <c r="B159" s="13"/>
      <c r="C159" s="40"/>
      <c r="D159" s="40"/>
      <c r="E159" s="60"/>
      <c r="F159" s="60"/>
      <c r="G159" s="60"/>
      <c r="H159" s="60"/>
      <c r="I159" s="61"/>
      <c r="J159" s="62"/>
      <c r="K159" s="62"/>
    </row>
    <row r="160" spans="2:11" ht="12.75">
      <c r="B160" s="13"/>
      <c r="C160" s="40"/>
      <c r="D160" s="40"/>
      <c r="E160" s="60"/>
      <c r="F160" s="60"/>
      <c r="G160" s="60"/>
      <c r="H160" s="60"/>
      <c r="I160" s="61"/>
      <c r="J160" s="62"/>
      <c r="K160" s="62"/>
    </row>
    <row r="161" spans="2:11" ht="12.75">
      <c r="B161" s="13"/>
      <c r="C161" s="40"/>
      <c r="D161" s="40"/>
      <c r="E161" s="60"/>
      <c r="F161" s="60"/>
      <c r="G161" s="60"/>
      <c r="H161" s="60"/>
      <c r="I161" s="61"/>
      <c r="J161" s="62"/>
      <c r="K161" s="62"/>
    </row>
    <row r="162" spans="2:11" ht="12.75">
      <c r="B162" s="13"/>
      <c r="C162" s="40"/>
      <c r="D162" s="40"/>
      <c r="E162" s="60"/>
      <c r="F162" s="60"/>
      <c r="G162" s="60"/>
      <c r="H162" s="60"/>
      <c r="I162" s="61"/>
      <c r="J162" s="62"/>
      <c r="K162" s="62"/>
    </row>
    <row r="163" spans="2:11" ht="12.75">
      <c r="B163" s="13"/>
      <c r="C163" s="40"/>
      <c r="D163" s="40"/>
      <c r="E163" s="60"/>
      <c r="F163" s="60"/>
      <c r="G163" s="60"/>
      <c r="H163" s="60"/>
      <c r="I163" s="61"/>
      <c r="J163" s="62"/>
      <c r="K163" s="62"/>
    </row>
    <row r="164" spans="2:11" ht="12.75">
      <c r="B164" s="13"/>
      <c r="C164" s="40"/>
      <c r="D164" s="40"/>
      <c r="E164" s="60"/>
      <c r="F164" s="60"/>
      <c r="G164" s="60"/>
      <c r="H164" s="60"/>
      <c r="I164" s="61"/>
      <c r="J164" s="62"/>
      <c r="K164" s="62"/>
    </row>
    <row r="165" spans="2:11" ht="12.75">
      <c r="B165" s="13"/>
      <c r="C165" s="40"/>
      <c r="D165" s="40"/>
      <c r="E165" s="60"/>
      <c r="F165" s="60"/>
      <c r="G165" s="60"/>
      <c r="H165" s="60"/>
      <c r="I165" s="61"/>
      <c r="J165" s="62"/>
      <c r="K165" s="62"/>
    </row>
    <row r="166" spans="2:11" ht="12.75">
      <c r="B166" s="13"/>
      <c r="C166" s="40"/>
      <c r="D166" s="40"/>
      <c r="E166" s="60"/>
      <c r="F166" s="60"/>
      <c r="G166" s="60"/>
      <c r="H166" s="60"/>
      <c r="I166" s="61"/>
      <c r="J166" s="62"/>
      <c r="K166" s="62"/>
    </row>
    <row r="167" spans="2:11" ht="12.75">
      <c r="B167" s="13"/>
      <c r="C167" s="40"/>
      <c r="D167" s="40"/>
      <c r="E167" s="60"/>
      <c r="F167" s="60"/>
      <c r="G167" s="60"/>
      <c r="H167" s="60"/>
      <c r="I167" s="61"/>
      <c r="J167" s="62"/>
      <c r="K167" s="62"/>
    </row>
    <row r="168" spans="2:11" ht="12.75">
      <c r="B168" s="13"/>
      <c r="C168" s="40"/>
      <c r="D168" s="40"/>
      <c r="E168" s="60"/>
      <c r="F168" s="60"/>
      <c r="G168" s="60"/>
      <c r="H168" s="60"/>
      <c r="I168" s="61"/>
      <c r="J168" s="62"/>
      <c r="K168" s="62"/>
    </row>
    <row r="169" spans="2:11" ht="12.75">
      <c r="B169" s="13"/>
      <c r="C169" s="40"/>
      <c r="D169" s="40"/>
      <c r="E169" s="60"/>
      <c r="F169" s="60"/>
      <c r="G169" s="60"/>
      <c r="H169" s="60"/>
      <c r="I169" s="61"/>
      <c r="J169" s="62"/>
      <c r="K169" s="62"/>
    </row>
    <row r="170" spans="2:10" ht="12.75">
      <c r="B170" s="13"/>
      <c r="C170" s="40"/>
      <c r="D170" s="40"/>
      <c r="E170" s="60"/>
      <c r="F170" s="60"/>
      <c r="G170" s="60"/>
      <c r="H170" s="60"/>
      <c r="I170" s="61"/>
      <c r="J170" s="62"/>
    </row>
    <row r="171" spans="2:10" ht="12.75">
      <c r="B171" s="13"/>
      <c r="C171" s="40"/>
      <c r="D171" s="40"/>
      <c r="E171" s="60"/>
      <c r="F171" s="60"/>
      <c r="G171" s="60"/>
      <c r="H171" s="60"/>
      <c r="I171" s="61"/>
      <c r="J171" s="62"/>
    </row>
    <row r="172" spans="2:10" ht="12.75">
      <c r="B172" s="13"/>
      <c r="C172" s="40"/>
      <c r="D172" s="40"/>
      <c r="E172" s="60"/>
      <c r="F172" s="60"/>
      <c r="G172" s="60"/>
      <c r="H172" s="60"/>
      <c r="I172" s="61"/>
      <c r="J172" s="62"/>
    </row>
    <row r="173" spans="2:10" ht="12.75">
      <c r="B173" s="13"/>
      <c r="C173" s="40"/>
      <c r="D173" s="40"/>
      <c r="E173" s="60"/>
      <c r="F173" s="60"/>
      <c r="G173" s="60"/>
      <c r="H173" s="60"/>
      <c r="I173" s="61"/>
      <c r="J173" s="62"/>
    </row>
    <row r="174" spans="2:10" ht="12.75">
      <c r="B174" s="13"/>
      <c r="C174" s="40"/>
      <c r="D174" s="40"/>
      <c r="E174" s="60"/>
      <c r="F174" s="60"/>
      <c r="G174" s="60"/>
      <c r="H174" s="60"/>
      <c r="I174" s="61"/>
      <c r="J174" s="62"/>
    </row>
    <row r="175" spans="2:10" ht="12.75">
      <c r="B175" s="13"/>
      <c r="C175" s="40"/>
      <c r="D175" s="40"/>
      <c r="E175" s="60"/>
      <c r="F175" s="60"/>
      <c r="G175" s="60"/>
      <c r="H175" s="60"/>
      <c r="I175" s="61"/>
      <c r="J175" s="62"/>
    </row>
    <row r="176" spans="3:10" ht="12.75">
      <c r="C176" s="40"/>
      <c r="D176" s="40"/>
      <c r="E176" s="60"/>
      <c r="F176" s="60"/>
      <c r="G176" s="60"/>
      <c r="H176" s="60"/>
      <c r="I176" s="61"/>
      <c r="J176" s="62"/>
    </row>
    <row r="177" spans="3:10" ht="12.75">
      <c r="C177" s="40"/>
      <c r="D177" s="40"/>
      <c r="E177" s="60"/>
      <c r="F177" s="60"/>
      <c r="G177" s="60"/>
      <c r="H177" s="60"/>
      <c r="I177" s="61"/>
      <c r="J177" s="62"/>
    </row>
    <row r="178" spans="3:10" ht="12.75">
      <c r="C178" s="40"/>
      <c r="D178" s="40"/>
      <c r="E178" s="60"/>
      <c r="F178" s="60"/>
      <c r="G178" s="60"/>
      <c r="H178" s="60"/>
      <c r="I178" s="61"/>
      <c r="J178" s="62"/>
    </row>
    <row r="179" spans="4:10" ht="12.75">
      <c r="D179" s="40"/>
      <c r="E179" s="60"/>
      <c r="F179" s="60"/>
      <c r="G179" s="60"/>
      <c r="H179" s="60"/>
      <c r="I179" s="61"/>
      <c r="J179" s="62"/>
    </row>
  </sheetData>
  <sheetProtection selectLockedCells="1" selectUnlockedCells="1"/>
  <mergeCells count="9">
    <mergeCell ref="I3:J3"/>
    <mergeCell ref="Q3:R3"/>
    <mergeCell ref="H4:J4"/>
    <mergeCell ref="B5:J5"/>
    <mergeCell ref="B7:B8"/>
    <mergeCell ref="C7:C8"/>
    <mergeCell ref="D7:F7"/>
    <mergeCell ref="G7:H7"/>
    <mergeCell ref="I7:J7"/>
  </mergeCells>
  <printOptions/>
  <pageMargins left="0.1968503937007874" right="0.35433070866141736" top="0.15748031496062992" bottom="0.1968503937007874" header="0.15748031496062992" footer="0.1968503937007874"/>
  <pageSetup horizontalDpi="600" verticalDpi="600" orientation="landscape" paperSize="9" scale="65" r:id="rId1"/>
  <headerFooter alignWithMargins="0">
    <oddFooter>&amp;L54</oddFooter>
  </headerFooter>
  <colBreaks count="1" manualBreakCount="1">
    <brk id="10" min="2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Kovalchuk_IV</cp:lastModifiedBy>
  <cp:lastPrinted>2016-04-15T05:00:45Z</cp:lastPrinted>
  <dcterms:created xsi:type="dcterms:W3CDTF">2014-03-27T08:07:14Z</dcterms:created>
  <dcterms:modified xsi:type="dcterms:W3CDTF">2016-04-15T05:01:08Z</dcterms:modified>
  <cp:category/>
  <cp:version/>
  <cp:contentType/>
  <cp:contentStatus/>
</cp:coreProperties>
</file>